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  <sheet name="Sheet2" sheetId="9" r:id="rId2"/>
    <sheet name="Sheet3" sheetId="10" r:id="rId3"/>
  </sheets>
  <definedNames>
    <definedName name="_xlnm._FilterDatabase" localSheetId="0" hidden="1">sheet1!$R$1:$R$75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<sst xmlns="http://schemas.openxmlformats.org/spreadsheetml/2006/main" count="465" uniqueCount="177">
  <si>
    <t>信息管理与信息系统（商务智能）专业本科学分制指导性教学计划表</t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</si>
  <si>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</si>
  <si>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</si>
  <si>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</si>
  <si>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</si>
  <si>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</si>
  <si>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</si>
  <si>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</si>
  <si>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</si>
  <si>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</si>
  <si>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</si>
  <si>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</si>
  <si>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</si>
  <si>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</si>
  <si>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</si>
  <si>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</si>
  <si>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</si>
  <si>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</si>
  <si>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</si>
  <si>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</si>
  <si>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</si>
  <si>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</si>
  <si>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</si>
  <si>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</si>
  <si>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</si>
  <si>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</si>
  <si>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</si>
  <si>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</si>
  <si>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</si>
  <si>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</si>
  <si>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</si>
  <si>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</si>
  <si>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</si>
  <si>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</si>
  <si>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</si>
  <si>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</si>
  <si>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</si>
  <si>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</si>
  <si>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</si>
  <si>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</si>
  <si>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</si>
  <si>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
College English I</t>
    </r>
  </si>
  <si>
    <t>外国语学院</t>
  </si>
  <si>
    <t>130024A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</si>
  <si>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
College English II</t>
    </r>
  </si>
  <si>
    <t>130034A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</si>
  <si>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III
College English III</t>
    </r>
  </si>
  <si>
    <t>130042A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</si>
  <si>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IV
College English IV</t>
    </r>
  </si>
  <si>
    <t>120095A</t>
  </si>
  <si>
    <r>
      <rPr>
        <sz val="9"/>
        <rFont val="宋体"/>
        <charset val="134"/>
      </rPr>
      <t xml:space="preserve">高等数学Ⅰ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Ⅰ</t>
    </r>
  </si>
  <si>
    <t>统计学院</t>
  </si>
  <si>
    <t>120105A</t>
  </si>
  <si>
    <r>
      <rPr>
        <sz val="9"/>
        <rFont val="Times New Roman"/>
        <charset val="134"/>
      </rPr>
      <t>高等数学Ⅱ
Higher Mathematics</t>
    </r>
    <r>
      <rPr>
        <sz val="9"/>
        <rFont val="宋体"/>
        <charset val="134"/>
      </rPr>
      <t>Ⅱ</t>
    </r>
  </si>
  <si>
    <t>120043A</t>
  </si>
  <si>
    <t>线性代数
Linear Algebra</t>
  </si>
  <si>
    <t>120074A</t>
  </si>
  <si>
    <r>
      <rPr>
        <sz val="9"/>
        <rFont val="宋体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</si>
  <si>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</si>
  <si>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</si>
  <si>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</si>
  <si>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</si>
  <si>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</si>
  <si>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</si>
  <si>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</si>
  <si>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</si>
  <si>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</si>
  <si>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2121024A</t>
  </si>
  <si>
    <r>
      <rPr>
        <sz val="9"/>
        <rFont val="宋体"/>
        <charset val="134"/>
      </rPr>
      <t xml:space="preserve">程序设计基础与应用
</t>
    </r>
    <r>
      <rPr>
        <sz val="9"/>
        <rFont val="Times New Roman"/>
        <charset val="134"/>
      </rPr>
      <t>Fundamentals of Programming Design and Applications</t>
    </r>
  </si>
  <si>
    <t>2+2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</si>
  <si>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</si>
  <si>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</si>
  <si>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</si>
  <si>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</si>
  <si>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</si>
  <si>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</si>
  <si>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</si>
  <si>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</si>
  <si>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</si>
  <si>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</si>
  <si>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</si>
  <si>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</si>
  <si>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</si>
  <si>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</si>
  <si>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</si>
  <si>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</si>
  <si>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</si>
  <si>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</si>
  <si>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</t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</si>
  <si>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</si>
  <si>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</si>
  <si>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　</t>
    </r>
  </si>
  <si>
    <t xml:space="preserve"> </t>
  </si>
  <si>
    <r>
      <rPr>
        <sz val="9"/>
        <rFont val="宋体"/>
        <charset val="134"/>
      </rPr>
      <t>工商学院</t>
    </r>
  </si>
  <si>
    <t>072243A</t>
  </si>
  <si>
    <r>
      <rPr>
        <sz val="9"/>
        <rFont val="宋体"/>
        <charset val="134"/>
      </rPr>
      <t xml:space="preserve">面向对象程序设计
</t>
    </r>
    <r>
      <rPr>
        <sz val="9"/>
        <rFont val="Times New Roman"/>
        <charset val="134"/>
      </rPr>
      <t>Object-Oriented Programming Design</t>
    </r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</si>
  <si>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</si>
  <si>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Principles of Economics</t>
    </r>
  </si>
  <si>
    <r>
      <rPr>
        <sz val="9"/>
        <rFont val="宋体"/>
        <charset val="134"/>
      </rPr>
      <t>经济学院</t>
    </r>
  </si>
  <si>
    <t>2121113A</t>
  </si>
  <si>
    <r>
      <rPr>
        <sz val="9"/>
        <rFont val="宋体"/>
        <charset val="134"/>
      </rPr>
      <t xml:space="preserve">数据结构
</t>
    </r>
    <r>
      <rPr>
        <sz val="9"/>
        <rFont val="Times New Roman"/>
        <charset val="134"/>
      </rPr>
      <t>Data Structure</t>
    </r>
  </si>
  <si>
    <t>2121123A</t>
  </si>
  <si>
    <r>
      <rPr>
        <sz val="9"/>
        <rFont val="宋体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 Networking</t>
    </r>
  </si>
  <si>
    <t>071403B</t>
  </si>
  <si>
    <r>
      <rPr>
        <sz val="9"/>
        <rFont val="宋体"/>
        <charset val="134"/>
      </rPr>
      <t xml:space="preserve">数据分析理论与实践（双语）
</t>
    </r>
    <r>
      <rPr>
        <sz val="9"/>
        <rFont val="Times New Roman"/>
        <charset val="134"/>
      </rPr>
      <t>Theory and Practice of Data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</si>
  <si>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2121542B</t>
  </si>
  <si>
    <r>
      <rPr>
        <sz val="9"/>
        <rFont val="宋体"/>
        <charset val="134"/>
      </rPr>
      <t xml:space="preserve">信息管理概论
</t>
    </r>
    <r>
      <rPr>
        <sz val="9"/>
        <rFont val="Times New Roman"/>
        <charset val="134"/>
      </rPr>
      <t>Introduction to Information Management</t>
    </r>
  </si>
  <si>
    <t>070143A</t>
  </si>
  <si>
    <r>
      <rPr>
        <sz val="9"/>
        <rFont val="宋体"/>
        <charset val="134"/>
      </rPr>
      <t xml:space="preserve">运筹学
</t>
    </r>
    <r>
      <rPr>
        <sz val="9"/>
        <rFont val="Times New Roman"/>
        <charset val="134"/>
      </rPr>
      <t>Operations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</si>
  <si>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</si>
  <si>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</si>
  <si>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</si>
  <si>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070064A</t>
  </si>
  <si>
    <r>
      <rPr>
        <sz val="9"/>
        <rFont val="宋体"/>
        <charset val="134"/>
      </rPr>
      <t xml:space="preserve">管理信息系统
</t>
    </r>
    <r>
      <rPr>
        <sz val="9"/>
        <rFont val="Times New Roman"/>
        <charset val="134"/>
      </rPr>
      <t>Management Information System</t>
    </r>
  </si>
  <si>
    <t>3+1</t>
  </si>
  <si>
    <t>专业核心课</t>
  </si>
  <si>
    <t>2121133A</t>
  </si>
  <si>
    <r>
      <rPr>
        <sz val="9"/>
        <rFont val="宋体"/>
        <charset val="134"/>
      </rPr>
      <t xml:space="preserve">数据库原理与应用
</t>
    </r>
    <r>
      <rPr>
        <sz val="9"/>
        <rFont val="Times New Roman"/>
        <charset val="134"/>
      </rPr>
      <t>Principles and Applications of Database</t>
    </r>
  </si>
  <si>
    <t>2121522B</t>
  </si>
  <si>
    <r>
      <rPr>
        <sz val="9"/>
        <rFont val="宋体"/>
        <charset val="134"/>
      </rPr>
      <t xml:space="preserve">商务智能与数据仓库
</t>
    </r>
    <r>
      <rPr>
        <sz val="9"/>
        <rFont val="Times New Roman"/>
        <charset val="134"/>
      </rPr>
      <t>Business Intelligence and Data Warehouse</t>
    </r>
  </si>
  <si>
    <t>2121443A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</si>
  <si>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前端开发技术
</t>
    </r>
    <r>
      <rPr>
        <sz val="9"/>
        <rFont val="Times New Roman"/>
        <charset val="134"/>
      </rPr>
      <t>Development Techniques for Front-end of Website</t>
    </r>
  </si>
  <si>
    <t>2121534A</t>
  </si>
  <si>
    <r>
      <rPr>
        <sz val="9"/>
        <rFont val="宋体"/>
        <charset val="134"/>
      </rPr>
      <t xml:space="preserve">数据挖掘方法与技术
</t>
    </r>
    <r>
      <rPr>
        <sz val="9"/>
        <rFont val="Times New Roman"/>
        <charset val="134"/>
      </rPr>
      <t>Methods and Techniques of
Data Mining</t>
    </r>
    <r>
      <rPr>
        <sz val="9"/>
        <rFont val="宋体"/>
        <charset val="134"/>
      </rPr>
      <t xml:space="preserve"> </t>
    </r>
  </si>
  <si>
    <t>2121453A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</si>
  <si>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应用系统开发实践
</t>
    </r>
    <r>
      <rPr>
        <sz val="9"/>
        <rFont val="Times New Roman"/>
        <charset val="134"/>
      </rPr>
      <t>Development Practice of Web Application System</t>
    </r>
  </si>
  <si>
    <t>070582B</t>
  </si>
  <si>
    <r>
      <rPr>
        <sz val="9"/>
        <rFont val="宋体"/>
        <charset val="134"/>
      </rPr>
      <t>专业外语（信息管理与信息系统）</t>
    </r>
    <r>
      <rPr>
        <sz val="9"/>
        <rFont val="Times New Roman"/>
        <charset val="134"/>
      </rPr>
      <t>Professional English for Information Management and Information System</t>
    </r>
  </si>
  <si>
    <t>专业课程合计</t>
  </si>
  <si>
    <t>个性教育</t>
  </si>
  <si>
    <t>专业提升课</t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</si>
  <si>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</si>
  <si>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</si>
  <si>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</si>
  <si>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</si>
  <si>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</si>
  <si>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071513B</t>
  </si>
  <si>
    <r>
      <rPr>
        <sz val="9"/>
        <rFont val="宋体"/>
        <charset val="134"/>
      </rPr>
      <t xml:space="preserve">信息安全技术与应用
</t>
    </r>
    <r>
      <rPr>
        <sz val="9"/>
        <rFont val="Times New Roman"/>
        <charset val="134"/>
      </rPr>
      <t>Information Security Technology and Application</t>
    </r>
  </si>
  <si>
    <t>2121462B</t>
  </si>
  <si>
    <r>
      <rPr>
        <sz val="9"/>
        <rFont val="宋体"/>
        <charset val="134"/>
      </rPr>
      <t xml:space="preserve">创业管理
</t>
    </r>
    <r>
      <rPr>
        <sz val="9"/>
        <rFont val="Times New Roman"/>
        <charset val="134"/>
      </rPr>
      <t>Entrepreneurship Management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</si>
  <si>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</si>
  <si>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</si>
  <si>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2121473B</t>
  </si>
  <si>
    <r>
      <rPr>
        <sz val="9"/>
        <rFont val="宋体"/>
        <charset val="134"/>
      </rPr>
      <t xml:space="preserve">大数据分布式应用
</t>
    </r>
    <r>
      <rPr>
        <sz val="9"/>
        <rFont val="Times New Roman"/>
        <charset val="134"/>
      </rPr>
      <t>Application of Distributed Computation and Big Data</t>
    </r>
  </si>
  <si>
    <t>2121483B</t>
  </si>
  <si>
    <r>
      <rPr>
        <sz val="9"/>
        <rFont val="宋体"/>
        <charset val="134"/>
      </rPr>
      <t xml:space="preserve">动态网站设计与开发
</t>
    </r>
    <r>
      <rPr>
        <sz val="9"/>
        <rFont val="Times New Roman"/>
        <charset val="134"/>
      </rPr>
      <t>Dynamic Website Design and Development</t>
    </r>
  </si>
  <si>
    <t>070644B</t>
  </si>
  <si>
    <r>
      <rPr>
        <sz val="9"/>
        <rFont val="宋体"/>
        <charset val="134"/>
      </rPr>
      <t xml:space="preserve">计算机财务管理
</t>
    </r>
    <r>
      <rPr>
        <sz val="9"/>
        <rFont val="Times New Roman"/>
        <charset val="134"/>
      </rPr>
      <t>Computer Financial Management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</si>
  <si>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</si>
  <si>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</si>
  <si>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070374B</t>
  </si>
  <si>
    <r>
      <rPr>
        <sz val="9"/>
        <rFont val="Times New Roman"/>
        <charset val="134"/>
      </rPr>
      <t>ERP</t>
    </r>
    <r>
      <rPr>
        <sz val="9"/>
        <rFont val="宋体"/>
        <charset val="134"/>
      </rPr>
      <t xml:space="preserve">系统应用实务
</t>
    </r>
    <r>
      <rPr>
        <sz val="9"/>
        <rFont val="Times New Roman"/>
        <charset val="134"/>
      </rPr>
      <t>Practice of ERP Systems</t>
    </r>
  </si>
  <si>
    <t>2121573B</t>
  </si>
  <si>
    <r>
      <rPr>
        <sz val="9"/>
        <rFont val="宋体"/>
        <charset val="134"/>
      </rPr>
      <t xml:space="preserve">优化与决策
</t>
    </r>
    <r>
      <rPr>
        <sz val="9"/>
        <rFont val="Times New Roman"/>
        <charset val="134"/>
      </rPr>
      <t>Optimization and Decision</t>
    </r>
  </si>
  <si>
    <t>2121153B</t>
  </si>
  <si>
    <r>
      <rPr>
        <sz val="9"/>
        <rFont val="宋体"/>
        <charset val="134"/>
      </rPr>
      <t xml:space="preserve">移动商务系统分析与设计
</t>
    </r>
    <r>
      <rPr>
        <sz val="9"/>
        <rFont val="Times New Roman"/>
        <charset val="134"/>
      </rPr>
      <t>Mobile Commerce System Analysis and Design</t>
    </r>
  </si>
  <si>
    <t>2121552B</t>
  </si>
  <si>
    <r>
      <rPr>
        <sz val="9"/>
        <rFont val="宋体"/>
        <charset val="134"/>
      </rPr>
      <t xml:space="preserve">信息资源与信息检索
</t>
    </r>
    <r>
      <rPr>
        <sz val="9"/>
        <rFont val="Times New Roman"/>
        <charset val="134"/>
      </rPr>
      <t>Information Resource 
and
Information Retrieval</t>
    </r>
    <r>
      <rPr>
        <sz val="9"/>
        <rFont val="宋体"/>
        <charset val="134"/>
      </rPr>
      <t xml:space="preserve">  </t>
    </r>
  </si>
  <si>
    <t>071352B</t>
  </si>
  <si>
    <r>
      <rPr>
        <sz val="9"/>
        <rFont val="宋体"/>
        <charset val="134"/>
      </rPr>
      <t xml:space="preserve">商业模式管理（英语）
</t>
    </r>
    <r>
      <rPr>
        <sz val="9"/>
        <rFont val="Times New Roman"/>
        <charset val="134"/>
      </rPr>
      <t>Business Model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</si>
  <si>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2121562B</t>
  </si>
  <si>
    <r>
      <rPr>
        <sz val="9"/>
        <rFont val="宋体"/>
        <charset val="134"/>
      </rPr>
      <t xml:space="preserve">学术写作与专业前沿
</t>
    </r>
    <r>
      <rPr>
        <sz val="9"/>
        <rFont val="Times New Roman"/>
        <charset val="134"/>
      </rPr>
      <t>Academic Writing and Frontiers</t>
    </r>
  </si>
  <si>
    <t>小计</t>
  </si>
  <si>
    <t>专业提升课合计</t>
  </si>
  <si>
    <t>专业提升课应修≥21学分， ≥336学时</t>
  </si>
  <si>
    <t>专业拓展课</t>
  </si>
  <si>
    <t>不设学分限制，可在专业拓展课程库中选择，与本专业教学计划所列课程相似的课程不得选修</t>
  </si>
  <si>
    <t>个性教育课程应修≥21学分， ≥336学时</t>
  </si>
  <si>
    <r>
      <rPr>
        <b/>
        <sz val="9"/>
        <rFont val="宋体"/>
        <charset val="134"/>
      </rPr>
      <t>总计</t>
    </r>
  </si>
  <si>
    <r>
      <rPr>
        <sz val="9"/>
        <color indexed="8"/>
        <rFont val="宋体"/>
        <charset val="134"/>
      </rPr>
      <t>学期课程周学时</t>
    </r>
  </si>
  <si>
    <r>
      <rPr>
        <sz val="9"/>
        <color rgb="FF000000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</si>
  <si>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含网络课程、国际暑期学校课程以及校外选修课等</t>
  </si>
  <si>
    <r>
      <rPr>
        <sz val="9"/>
        <color rgb="FFFF0000"/>
        <rFont val="宋体"/>
        <charset val="134"/>
      </rPr>
      <t>　</t>
    </r>
  </si>
  <si>
    <t>072103A</t>
  </si>
  <si>
    <r>
      <rPr>
        <sz val="9"/>
        <rFont val="宋体"/>
        <charset val="134"/>
      </rPr>
      <t xml:space="preserve">质量管理认证方法与工具
</t>
    </r>
    <r>
      <rPr>
        <sz val="9"/>
        <rFont val="Times New Roman"/>
        <charset val="134"/>
      </rPr>
      <t>Quality management authentication methods and tools</t>
    </r>
  </si>
  <si>
    <r>
      <rPr>
        <sz val="9"/>
        <rFont val="宋体"/>
        <charset val="134"/>
      </rPr>
      <t>信息学院</t>
    </r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</si>
  <si>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项目管理（双语）
</t>
    </r>
    <r>
      <rPr>
        <sz val="9"/>
        <rFont val="Times New Roman"/>
        <charset val="134"/>
      </rPr>
      <t>IT Project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</si>
</sst>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indexed="8"/>
      <name val="宋体"/>
      <charset val="134"/>
    </font>
    <font>
      <sz val="9"/>
      <name val="Times New Roman"/>
      <charset val="134"/>
    </font>
    <font>
      <sz val="8"/>
      <color indexed="8"/>
      <name val="Times New Roman"/>
      <charset val="134"/>
    </font>
    <font>
      <sz val="10.5"/>
      <color rgb="FF000000"/>
      <name val="Times New Roman"/>
      <charset val="134"/>
    </font>
    <font>
      <sz val="10"/>
      <color indexed="8"/>
      <name val="Times New Roman"/>
      <charset val="134"/>
    </font>
    <font>
      <sz val="9"/>
      <color indexed="8"/>
      <name val="Times New Roman"/>
      <charset val="134"/>
    </font>
    <font>
      <sz val="10.5"/>
      <color indexed="8"/>
      <name val="Times New Roman"/>
      <charset val="134"/>
    </font>
    <font>
      <sz val="12"/>
      <color indexed="8"/>
      <name val="宋体"/>
      <charset val="134"/>
    </font>
    <font>
      <sz val="9"/>
      <color rgb="FF000000"/>
      <name val="宋体"/>
      <charset val="134"/>
    </font>
    <font>
      <sz val="9"/>
      <color rgb="FFFF0000"/>
      <name val="Times New Roman"/>
      <charset val="134"/>
    </font>
    <font>
      <sz val="9"/>
      <color indexed="8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2"/>
      <name val="Times New Roman"/>
      <charset val="134"/>
    </font>
    <font>
      <b/>
      <sz val="9"/>
      <color indexed="8"/>
      <name val="Times New Roman"/>
      <charset val="134"/>
    </font>
    <font>
      <sz val="8"/>
      <name val="Times New Roman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b/>
      <sz val="11"/>
      <name val="宋体"/>
      <charset val="134"/>
    </font>
    <font>
      <sz val="9"/>
      <color theme="1"/>
      <name val="Times New Roman"/>
      <charset val="134"/>
    </font>
    <font>
      <sz val="9"/>
      <name val="Times New Roman"/>
      <charset val="1"/>
    </font>
    <font>
      <sz val="9"/>
      <name val="宋体"/>
      <charset val="134"/>
    </font>
    <font>
      <b/>
      <sz val="9"/>
      <name val="Times New Roman"/>
      <charset val="134"/>
    </font>
    <font>
      <sz val="9"/>
      <name val="Source Han Sans CN Regular"/>
      <charset val="1"/>
    </font>
    <font>
      <sz val="9"/>
      <name val="Source Han Sans CN Regular"/>
      <charset val="134"/>
    </font>
    <font>
      <b/>
      <sz val="9"/>
      <name val="宋体"/>
      <charset val="134"/>
    </font>
    <font>
      <b/>
      <sz val="11"/>
      <color indexed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SimSun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rgb="FFFF0000"/>
      <name val="宋体"/>
      <charset val="134"/>
    </font>
    <font>
      <sz val="9"/>
      <color theme="1"/>
      <name val="微软雅黑"/>
      <charset val="134"/>
    </font>
    <font>
      <sz val="9"/>
      <color theme="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0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5" borderId="13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28" fillId="0" borderId="0" applyFont="0" applyFill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31" fillId="0" borderId="0"/>
    <xf numFmtId="0" fontId="32" fillId="6" borderId="0" applyNumberFormat="0" applyBorder="0" applyAlignment="0" applyProtection="0">
      <alignment vertical="center"/>
    </xf>
    <xf numFmtId="0" fontId="21" fillId="0" borderId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9" borderId="14" applyNumberFormat="0" applyFont="0" applyAlignment="0" applyProtection="0">
      <alignment vertical="center"/>
    </xf>
    <xf numFmtId="0" fontId="31" fillId="0" borderId="0"/>
    <xf numFmtId="0" fontId="33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1" fillId="0" borderId="0"/>
    <xf numFmtId="0" fontId="39" fillId="0" borderId="0" applyNumberFormat="0" applyFill="0" applyBorder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41" fillId="0" borderId="15" applyNumberFormat="0" applyFill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42" fillId="13" borderId="17" applyNumberFormat="0" applyAlignment="0" applyProtection="0">
      <alignment vertical="center"/>
    </xf>
    <xf numFmtId="0" fontId="43" fillId="13" borderId="13" applyNumberFormat="0" applyAlignment="0" applyProtection="0">
      <alignment vertical="center"/>
    </xf>
    <xf numFmtId="0" fontId="44" fillId="0" borderId="0">
      <alignment vertical="center"/>
    </xf>
    <xf numFmtId="0" fontId="45" fillId="14" borderId="18" applyNumberFormat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1" fillId="0" borderId="0"/>
    <xf numFmtId="0" fontId="33" fillId="16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0" fillId="0" borderId="0">
      <alignment vertical="center"/>
    </xf>
    <xf numFmtId="0" fontId="47" fillId="0" borderId="20" applyNumberFormat="0" applyFill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4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1" fillId="0" borderId="0"/>
    <xf numFmtId="0" fontId="33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  <xf numFmtId="0" fontId="21" fillId="0" borderId="0" applyProtection="0">
      <alignment vertical="center"/>
    </xf>
  </cellStyleXfs>
  <cellXfs count="14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95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95" applyNumberFormat="1" applyFont="1" applyFill="1" applyBorder="1" applyAlignment="1">
      <alignment horizontal="center" vertical="center" wrapText="1"/>
    </xf>
    <xf numFmtId="0" fontId="1" fillId="2" borderId="1" xfId="95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95" applyNumberFormat="1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>
      <alignment vertical="center"/>
    </xf>
    <xf numFmtId="0" fontId="13" fillId="0" borderId="0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7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7" fillId="0" borderId="0" xfId="0" applyFont="1" applyFill="1">
      <alignment vertical="center"/>
    </xf>
    <xf numFmtId="0" fontId="18" fillId="0" borderId="7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255" wrapText="1"/>
    </xf>
    <xf numFmtId="0" fontId="19" fillId="3" borderId="1" xfId="0" applyFont="1" applyFill="1" applyBorder="1" applyAlignment="1">
      <alignment horizontal="center" vertical="center"/>
    </xf>
    <xf numFmtId="0" fontId="19" fillId="3" borderId="1" xfId="0" applyNumberFormat="1" applyFont="1" applyFill="1" applyBorder="1" applyAlignment="1">
      <alignment horizontal="left" vertical="center" wrapText="1"/>
    </xf>
    <xf numFmtId="0" fontId="20" fillId="0" borderId="1" xfId="17" applyFont="1" applyFill="1" applyBorder="1" applyAlignment="1">
      <alignment horizontal="center" vertical="center"/>
    </xf>
    <xf numFmtId="0" fontId="1" fillId="0" borderId="1" xfId="88" applyFont="1" applyBorder="1" applyAlignment="1">
      <alignment horizontal="center" vertical="center" wrapText="1"/>
    </xf>
    <xf numFmtId="0" fontId="21" fillId="0" borderId="1" xfId="88" applyFont="1" applyBorder="1" applyAlignment="1">
      <alignment vertical="center" wrapText="1"/>
    </xf>
    <xf numFmtId="0" fontId="1" fillId="3" borderId="1" xfId="88" applyFont="1" applyFill="1" applyBorder="1" applyAlignment="1">
      <alignment horizontal="center" vertical="center" wrapText="1"/>
    </xf>
    <xf numFmtId="0" fontId="1" fillId="0" borderId="1" xfId="107" applyFont="1" applyFill="1" applyBorder="1" applyAlignment="1">
      <alignment horizontal="center" vertical="center"/>
    </xf>
    <xf numFmtId="0" fontId="21" fillId="0" borderId="1" xfId="107" applyFont="1" applyFill="1" applyBorder="1" applyAlignment="1">
      <alignment horizontal="left" vertical="center" wrapText="1"/>
    </xf>
    <xf numFmtId="0" fontId="20" fillId="0" borderId="1" xfId="107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9" fillId="3" borderId="1" xfId="0" applyNumberFormat="1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" xfId="0" applyNumberFormat="1" applyFont="1" applyFill="1" applyBorder="1" applyAlignment="1">
      <alignment horizontal="center" vertical="center" wrapText="1"/>
    </xf>
    <xf numFmtId="0" fontId="23" fillId="0" borderId="1" xfId="111" applyFont="1" applyFill="1" applyBorder="1" applyAlignment="1">
      <alignment horizontal="center" vertical="center" wrapText="1"/>
    </xf>
    <xf numFmtId="0" fontId="24" fillId="0" borderId="1" xfId="11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textRotation="255" wrapText="1"/>
    </xf>
    <xf numFmtId="0" fontId="21" fillId="0" borderId="1" xfId="0" applyFont="1" applyFill="1" applyBorder="1" applyAlignment="1">
      <alignment vertical="center" wrapText="1"/>
    </xf>
    <xf numFmtId="0" fontId="11" fillId="0" borderId="12" xfId="0" applyFont="1" applyBorder="1" applyAlignment="1">
      <alignment horizontal="center" vertical="center" textRotation="255" wrapText="1"/>
    </xf>
    <xf numFmtId="0" fontId="1" fillId="0" borderId="1" xfId="130" applyFont="1" applyFill="1" applyBorder="1" applyAlignment="1">
      <alignment horizontal="center" vertical="center"/>
    </xf>
    <xf numFmtId="0" fontId="1" fillId="0" borderId="1" xfId="13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69" applyFont="1" applyFill="1" applyBorder="1" applyAlignment="1">
      <alignment horizontal="center" vertical="center" wrapText="1"/>
    </xf>
    <xf numFmtId="0" fontId="1" fillId="0" borderId="1" xfId="138" applyNumberFormat="1" applyFont="1" applyFill="1" applyBorder="1" applyAlignment="1">
      <alignment horizontal="left" vertical="center" wrapText="1"/>
    </xf>
    <xf numFmtId="0" fontId="1" fillId="0" borderId="1" xfId="69" applyFont="1" applyFill="1" applyBorder="1" applyAlignment="1">
      <alignment horizontal="center" vertical="center"/>
    </xf>
    <xf numFmtId="0" fontId="1" fillId="0" borderId="1" xfId="105" applyNumberFormat="1" applyFont="1" applyFill="1" applyBorder="1" applyAlignment="1">
      <alignment horizontal="left" vertical="center" wrapText="1"/>
    </xf>
    <xf numFmtId="0" fontId="1" fillId="0" borderId="1" xfId="83" applyFont="1" applyFill="1" applyBorder="1" applyAlignment="1">
      <alignment horizontal="center" vertical="center" wrapText="1"/>
    </xf>
    <xf numFmtId="0" fontId="21" fillId="0" borderId="1" xfId="135" applyNumberFormat="1" applyFont="1" applyFill="1" applyBorder="1" applyAlignment="1">
      <alignment horizontal="left" vertical="center" wrapText="1"/>
    </xf>
    <xf numFmtId="0" fontId="1" fillId="0" borderId="1" xfId="135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textRotation="255" wrapText="1"/>
    </xf>
    <xf numFmtId="0" fontId="1" fillId="0" borderId="1" xfId="80" applyFont="1" applyFill="1" applyBorder="1" applyAlignment="1">
      <alignment horizontal="center" vertical="center" wrapText="1"/>
    </xf>
    <xf numFmtId="0" fontId="1" fillId="0" borderId="1" xfId="80" applyFont="1" applyFill="1" applyBorder="1" applyAlignment="1">
      <alignment horizontal="center" vertical="center"/>
    </xf>
    <xf numFmtId="0" fontId="1" fillId="0" borderId="1" xfId="10" applyNumberFormat="1" applyFont="1" applyFill="1" applyBorder="1" applyAlignment="1">
      <alignment horizontal="left" vertical="center" wrapText="1"/>
    </xf>
    <xf numFmtId="0" fontId="1" fillId="0" borderId="1" xfId="1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textRotation="255" wrapText="1"/>
    </xf>
    <xf numFmtId="0" fontId="21" fillId="0" borderId="1" xfId="95" applyNumberFormat="1" applyFont="1" applyFill="1" applyBorder="1" applyAlignment="1">
      <alignment horizontal="left" vertical="center" wrapText="1"/>
    </xf>
    <xf numFmtId="0" fontId="1" fillId="0" borderId="1" xfId="9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95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textRotation="255" wrapText="1"/>
    </xf>
    <xf numFmtId="0" fontId="25" fillId="0" borderId="8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21" fillId="0" borderId="11" xfId="0" applyNumberFormat="1" applyFont="1" applyFill="1" applyBorder="1" applyAlignment="1">
      <alignment horizontal="center" vertical="center" textRotation="255" wrapText="1"/>
    </xf>
    <xf numFmtId="0" fontId="1" fillId="0" borderId="1" xfId="77" applyFont="1" applyFill="1" applyBorder="1" applyAlignment="1">
      <alignment horizontal="center" vertical="center" wrapText="1"/>
    </xf>
    <xf numFmtId="0" fontId="1" fillId="0" borderId="1" xfId="139" applyNumberFormat="1" applyFont="1" applyFill="1" applyBorder="1" applyAlignment="1">
      <alignment horizontal="left" vertical="center" wrapText="1"/>
    </xf>
    <xf numFmtId="0" fontId="1" fillId="0" borderId="1" xfId="139" applyNumberFormat="1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textRotation="255" wrapText="1"/>
    </xf>
    <xf numFmtId="0" fontId="21" fillId="0" borderId="12" xfId="0" applyNumberFormat="1" applyFont="1" applyFill="1" applyBorder="1" applyAlignment="1">
      <alignment horizontal="center" vertical="center" textRotation="255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 textRotation="255" wrapText="1"/>
    </xf>
    <xf numFmtId="0" fontId="1" fillId="0" borderId="1" xfId="85" applyFont="1" applyFill="1" applyBorder="1" applyAlignment="1">
      <alignment horizontal="center" vertical="center"/>
    </xf>
    <xf numFmtId="0" fontId="1" fillId="0" borderId="1" xfId="85" applyFont="1" applyFill="1" applyBorder="1" applyAlignment="1">
      <alignment horizontal="left" vertical="center" wrapText="1"/>
    </xf>
    <xf numFmtId="0" fontId="1" fillId="0" borderId="1" xfId="85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0" fillId="0" borderId="1" xfId="12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0" fontId="1" fillId="0" borderId="1" xfId="121" applyFont="1" applyFill="1" applyBorder="1" applyAlignment="1">
      <alignment horizontal="center" vertical="center" wrapText="1"/>
    </xf>
    <xf numFmtId="0" fontId="1" fillId="0" borderId="1" xfId="137" applyNumberFormat="1" applyFont="1" applyFill="1" applyBorder="1" applyAlignment="1">
      <alignment horizontal="center" vertical="center" wrapText="1"/>
    </xf>
    <xf numFmtId="0" fontId="1" fillId="0" borderId="1" xfId="138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7" fillId="0" borderId="1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5" fillId="0" borderId="0" xfId="85" applyFont="1" applyFill="1" applyAlignment="1">
      <alignment horizontal="center" vertical="center"/>
    </xf>
    <xf numFmtId="0" fontId="1" fillId="0" borderId="1" xfId="136" applyNumberFormat="1" applyFont="1" applyFill="1" applyBorder="1" applyAlignment="1">
      <alignment horizontal="center" vertical="center" wrapText="1"/>
    </xf>
    <xf numFmtId="0" fontId="21" fillId="0" borderId="1" xfId="88" applyFont="1" applyBorder="1" applyAlignment="1">
      <alignment horizontal="center" vertical="center" wrapText="1"/>
    </xf>
    <xf numFmtId="0" fontId="23" fillId="0" borderId="1" xfId="107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21" fillId="0" borderId="1" xfId="137" applyNumberFormat="1" applyFont="1" applyFill="1" applyBorder="1" applyAlignment="1">
      <alignment horizontal="center" vertical="center" wrapText="1"/>
    </xf>
    <xf numFmtId="0" fontId="21" fillId="0" borderId="1" xfId="138" applyNumberFormat="1" applyFont="1" applyFill="1" applyBorder="1" applyAlignment="1">
      <alignment horizontal="center" vertical="center" wrapText="1"/>
    </xf>
    <xf numFmtId="0" fontId="21" fillId="0" borderId="1" xfId="95" applyNumberFormat="1" applyFont="1" applyFill="1" applyBorder="1" applyAlignment="1">
      <alignment horizontal="center" vertical="center" wrapText="1"/>
    </xf>
    <xf numFmtId="0" fontId="21" fillId="0" borderId="1" xfId="135" applyNumberFormat="1" applyFont="1" applyFill="1" applyBorder="1" applyAlignment="1">
      <alignment horizontal="center" vertical="center" wrapText="1"/>
    </xf>
    <xf numFmtId="0" fontId="21" fillId="0" borderId="1" xfId="10" applyNumberFormat="1" applyFont="1" applyFill="1" applyBorder="1" applyAlignment="1">
      <alignment horizontal="center" vertical="center" wrapText="1"/>
    </xf>
    <xf numFmtId="0" fontId="1" fillId="0" borderId="1" xfId="87" applyFont="1" applyFill="1" applyBorder="1" applyAlignment="1">
      <alignment horizontal="center" vertical="center" wrapText="1"/>
    </xf>
    <xf numFmtId="0" fontId="21" fillId="0" borderId="1" xfId="139" applyNumberFormat="1" applyFont="1" applyFill="1" applyBorder="1" applyAlignment="1">
      <alignment horizontal="center" vertical="center" wrapText="1"/>
    </xf>
    <xf numFmtId="0" fontId="21" fillId="0" borderId="1" xfId="136" applyNumberFormat="1" applyFont="1" applyFill="1" applyBorder="1" applyAlignment="1">
      <alignment horizontal="center" vertical="center" wrapText="1"/>
    </xf>
    <xf numFmtId="0" fontId="1" fillId="0" borderId="1" xfId="106" applyFont="1" applyFill="1" applyBorder="1" applyAlignment="1">
      <alignment horizontal="center" vertical="center" wrapText="1"/>
    </xf>
    <xf numFmtId="0" fontId="21" fillId="0" borderId="1" xfId="106" applyFont="1" applyFill="1" applyBorder="1" applyAlignment="1">
      <alignment horizontal="left" vertical="center" wrapText="1"/>
    </xf>
    <xf numFmtId="0" fontId="1" fillId="0" borderId="1" xfId="106" applyFont="1" applyFill="1" applyBorder="1" applyAlignment="1">
      <alignment horizontal="center" vertical="center"/>
    </xf>
    <xf numFmtId="0" fontId="18" fillId="0" borderId="9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11" fillId="0" borderId="4" xfId="0" applyFont="1" applyBorder="1" applyAlignment="1">
      <alignment vertical="center" textRotation="255" wrapText="1"/>
    </xf>
    <xf numFmtId="0" fontId="25" fillId="0" borderId="9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5" fillId="0" borderId="0" xfId="106" applyFont="1" applyFill="1" applyAlignment="1">
      <alignment horizontal="center" vertical="center"/>
    </xf>
    <xf numFmtId="0" fontId="13" fillId="0" borderId="1" xfId="0" applyNumberFormat="1" applyFont="1" applyFill="1" applyBorder="1" applyAlignment="1">
      <alignment vertical="center"/>
    </xf>
    <xf numFmtId="0" fontId="21" fillId="0" borderId="1" xfId="106" applyFont="1" applyFill="1" applyBorder="1" applyAlignment="1">
      <alignment horizontal="center" vertical="center" wrapText="1"/>
    </xf>
    <xf numFmtId="0" fontId="25" fillId="0" borderId="1" xfId="95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vertical="center"/>
    </xf>
    <xf numFmtId="0" fontId="1" fillId="0" borderId="1" xfId="77" applyFont="1" applyFill="1" applyBorder="1" applyAlignment="1" quotePrefix="1">
      <alignment horizontal="center" vertical="center" wrapText="1"/>
    </xf>
  </cellXfs>
  <cellStyles count="14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千位分隔" xfId="7" builtinId="3"/>
    <cellStyle name="常规 7 3" xfId="8"/>
    <cellStyle name="差" xfId="9" builtinId="27"/>
    <cellStyle name="常规_Sheet1 9" xfId="10"/>
    <cellStyle name="40% - 强调文字颜色 3" xfId="11" builtinId="39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常规 26" xfId="31"/>
    <cellStyle name="检查单元格" xfId="32" builtinId="23"/>
    <cellStyle name="20% - 强调文字颜色 6" xfId="33" builtinId="50"/>
    <cellStyle name="常规 8 3" xfId="34"/>
    <cellStyle name="强调文字颜色 2" xfId="35" builtinId="33"/>
    <cellStyle name="链接单元格" xfId="36" builtinId="24"/>
    <cellStyle name="常规 10 5" xfId="37"/>
    <cellStyle name="汇总" xfId="38" builtinId="25"/>
    <cellStyle name="好" xfId="39" builtinId="26"/>
    <cellStyle name="常规 11 5" xfId="40"/>
    <cellStyle name="适中" xfId="41" builtinId="28"/>
    <cellStyle name="20% - 强调文字颜色 5" xfId="42" builtinId="46"/>
    <cellStyle name="常规 8 2" xfId="43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常规 16 2" xfId="57"/>
    <cellStyle name="常规 10" xfId="58"/>
    <cellStyle name="40% - 强调文字颜色 6" xfId="59" builtinId="51"/>
    <cellStyle name="常规 10 2" xfId="60"/>
    <cellStyle name="60% - 强调文字颜色 6" xfId="61" builtinId="52"/>
    <cellStyle name="常规 10 4" xfId="62"/>
    <cellStyle name="常规 10 6" xfId="63"/>
    <cellStyle name="常规 9 2" xfId="64"/>
    <cellStyle name="常规 10 7" xfId="65"/>
    <cellStyle name="常规 9 3" xfId="66"/>
    <cellStyle name="常规 10 8" xfId="67"/>
    <cellStyle name="常规 9 4" xfId="68"/>
    <cellStyle name="常规 11" xfId="69"/>
    <cellStyle name="常规 16 3" xfId="70"/>
    <cellStyle name="常规 11 2" xfId="71"/>
    <cellStyle name="常规 11 3" xfId="72"/>
    <cellStyle name="常规 11 4" xfId="73"/>
    <cellStyle name="常规 11 6" xfId="74"/>
    <cellStyle name="常规 11 7" xfId="75"/>
    <cellStyle name="常规 11 8" xfId="76"/>
    <cellStyle name="常规 12" xfId="77"/>
    <cellStyle name="常规 16 4" xfId="78"/>
    <cellStyle name="常规 12 2" xfId="79"/>
    <cellStyle name="常规 13" xfId="80"/>
    <cellStyle name="常规 16 5" xfId="81"/>
    <cellStyle name="常规 13 2" xfId="82"/>
    <cellStyle name="常规 14" xfId="83"/>
    <cellStyle name="常规 14 2" xfId="84"/>
    <cellStyle name="常规 15" xfId="85"/>
    <cellStyle name="常规 20" xfId="86"/>
    <cellStyle name="常规 16" xfId="87"/>
    <cellStyle name="常规 17" xfId="88"/>
    <cellStyle name="常规 18" xfId="89"/>
    <cellStyle name="常规 19" xfId="90"/>
    <cellStyle name="常规 2" xfId="91"/>
    <cellStyle name="常规 2 10" xfId="92"/>
    <cellStyle name="常规 2 11" xfId="93"/>
    <cellStyle name="常规 2 12" xfId="94"/>
    <cellStyle name="常规_Sheet1" xfId="95"/>
    <cellStyle name="常规 2 13" xfId="96"/>
    <cellStyle name="常规 2 2" xfId="97"/>
    <cellStyle name="常规 2 3" xfId="98"/>
    <cellStyle name="常规 2 4" xfId="99"/>
    <cellStyle name="常规 2 5" xfId="100"/>
    <cellStyle name="常规 2 6" xfId="101"/>
    <cellStyle name="常规 2 7" xfId="102"/>
    <cellStyle name="常规 2 8" xfId="103"/>
    <cellStyle name="常规 2 9" xfId="104"/>
    <cellStyle name="常规 3" xfId="105"/>
    <cellStyle name="常规 4" xfId="106"/>
    <cellStyle name="常规 5" xfId="107"/>
    <cellStyle name="常规 5 3" xfId="108"/>
    <cellStyle name="常规 6 2" xfId="109"/>
    <cellStyle name="常规 6 3" xfId="110"/>
    <cellStyle name="常规 7" xfId="111"/>
    <cellStyle name="常规 7 10" xfId="112"/>
    <cellStyle name="常规 7 11" xfId="113"/>
    <cellStyle name="常规 7 2" xfId="114"/>
    <cellStyle name="常规 7 4" xfId="115"/>
    <cellStyle name="常规 7 5" xfId="116"/>
    <cellStyle name="常规 7 6" xfId="117"/>
    <cellStyle name="常规 7 7" xfId="118"/>
    <cellStyle name="常规 7 8" xfId="119"/>
    <cellStyle name="常规 7 9" xfId="120"/>
    <cellStyle name="常规 8" xfId="121"/>
    <cellStyle name="常规 8 10" xfId="122"/>
    <cellStyle name="常规 8 11" xfId="123"/>
    <cellStyle name="常规 8 4" xfId="124"/>
    <cellStyle name="常规 8 5" xfId="125"/>
    <cellStyle name="常规 8 6" xfId="126"/>
    <cellStyle name="常规 8 7" xfId="127"/>
    <cellStyle name="常规 8 8" xfId="128"/>
    <cellStyle name="常规 8 9" xfId="129"/>
    <cellStyle name="常规 9" xfId="130"/>
    <cellStyle name="常规 9 5" xfId="131"/>
    <cellStyle name="常规 9 6" xfId="132"/>
    <cellStyle name="常规 9 7" xfId="133"/>
    <cellStyle name="常规 9 8" xfId="134"/>
    <cellStyle name="常规_Sheet1 10" xfId="135"/>
    <cellStyle name="常规_Sheet1 2" xfId="136"/>
    <cellStyle name="常规_Sheet1 6" xfId="137"/>
    <cellStyle name="常规_Sheet1 7" xfId="138"/>
    <cellStyle name="常规_Sheet1 8" xfId="13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5"/>
  <sheetViews>
    <sheetView tabSelected="1" zoomScalePageLayoutView="150" workbookViewId="0">
      <selection activeCell="A1" sqref="A1:S1"/>
    </sheetView>
  </sheetViews>
  <sheetFormatPr defaultColWidth="9" defaultRowHeight="15"/>
  <cols>
    <col min="1" max="2" width="3.13333333333333" style="35" customWidth="1"/>
    <col min="3" max="3" width="3" style="35" customWidth="1"/>
    <col min="4" max="4" width="8.75" style="35" customWidth="1"/>
    <col min="5" max="5" width="19" style="36" customWidth="1"/>
    <col min="6" max="9" width="3.25" style="35" customWidth="1"/>
    <col min="10" max="10" width="3.38333333333333" style="35" customWidth="1"/>
    <col min="11" max="13" width="3.5" style="35" customWidth="1"/>
    <col min="14" max="14" width="3.13333333333333" style="35" customWidth="1"/>
    <col min="15" max="15" width="6.89166666666667" style="35" customWidth="1"/>
    <col min="16" max="17" width="3.88333333333333" style="35" customWidth="1"/>
    <col min="18" max="18" width="7.13333333333333" style="35" customWidth="1"/>
    <col min="19" max="19" width="3.88333333333333" style="35" customWidth="1"/>
    <col min="20" max="16384" width="9" style="37"/>
  </cols>
  <sheetData>
    <row r="1" ht="24" customHeight="1" spans="1:19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ht="25.5" customHeight="1" spans="1:19">
      <c r="A2" s="40" t="s">
        <v>1</v>
      </c>
      <c r="B2" s="40"/>
      <c r="C2" s="40" t="s">
        <v>2</v>
      </c>
      <c r="D2" s="40" t="s">
        <v>3</v>
      </c>
      <c r="E2" s="40" t="s">
        <v>4</v>
      </c>
      <c r="F2" s="41" t="s">
        <v>5</v>
      </c>
      <c r="G2" s="41"/>
      <c r="H2" s="41"/>
      <c r="I2" s="41"/>
      <c r="J2" s="41"/>
      <c r="K2" s="41"/>
      <c r="L2" s="41"/>
      <c r="M2" s="41"/>
      <c r="N2" s="40" t="s">
        <v>6</v>
      </c>
      <c r="O2" s="40" t="s">
        <v>7</v>
      </c>
      <c r="P2" s="41" t="s">
        <v>8</v>
      </c>
      <c r="Q2" s="41"/>
      <c r="R2" s="40" t="s">
        <v>9</v>
      </c>
      <c r="S2" s="40" t="s">
        <v>10</v>
      </c>
    </row>
    <row r="3" ht="25.5" customHeight="1" spans="1:19">
      <c r="A3" s="1"/>
      <c r="B3" s="1"/>
      <c r="C3" s="3"/>
      <c r="D3" s="3"/>
      <c r="E3" s="3"/>
      <c r="F3" s="3">
        <v>1</v>
      </c>
      <c r="G3" s="3">
        <v>2</v>
      </c>
      <c r="H3" s="3">
        <v>3</v>
      </c>
      <c r="I3" s="3">
        <v>4</v>
      </c>
      <c r="J3" s="3">
        <v>5</v>
      </c>
      <c r="K3" s="3">
        <v>6</v>
      </c>
      <c r="L3" s="3">
        <v>7</v>
      </c>
      <c r="M3" s="3">
        <v>8</v>
      </c>
      <c r="N3" s="3"/>
      <c r="O3" s="3"/>
      <c r="P3" s="1" t="s">
        <v>11</v>
      </c>
      <c r="Q3" s="1" t="s">
        <v>12</v>
      </c>
      <c r="R3" s="3"/>
      <c r="S3" s="3"/>
    </row>
    <row r="4" ht="45.75" customHeight="1" spans="1:19">
      <c r="A4" s="42" t="s">
        <v>13</v>
      </c>
      <c r="B4" s="1" t="s">
        <v>14</v>
      </c>
      <c r="C4" s="3">
        <v>1</v>
      </c>
      <c r="D4" s="43" t="s">
        <v>15</v>
      </c>
      <c r="E4" s="4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45.75" customHeight="1" spans="1:19">
      <c r="A5" s="42"/>
      <c r="B5" s="1"/>
      <c r="C5" s="45">
        <f>C4+1</f>
        <v>2</v>
      </c>
      <c r="D5" s="46" t="s">
        <v>19</v>
      </c>
      <c r="E5" s="47" t="s">
        <v>20</v>
      </c>
      <c r="F5" s="48">
        <v>2</v>
      </c>
      <c r="G5" s="46"/>
      <c r="H5" s="46"/>
      <c r="I5" s="46"/>
      <c r="J5" s="46"/>
      <c r="K5" s="46"/>
      <c r="L5" s="46"/>
      <c r="M5" s="46"/>
      <c r="N5" s="46">
        <v>2</v>
      </c>
      <c r="O5" s="46">
        <v>36</v>
      </c>
      <c r="P5" s="46">
        <v>36</v>
      </c>
      <c r="Q5" s="46"/>
      <c r="R5" s="114" t="s">
        <v>21</v>
      </c>
      <c r="S5" s="114" t="s">
        <v>22</v>
      </c>
    </row>
    <row r="6" ht="75" customHeight="1" spans="1:19">
      <c r="A6" s="42"/>
      <c r="B6" s="1"/>
      <c r="C6" s="3">
        <f>C5+1</f>
        <v>3</v>
      </c>
      <c r="D6" s="43" t="s">
        <v>23</v>
      </c>
      <c r="E6" s="44" t="s">
        <v>24</v>
      </c>
      <c r="F6" s="15"/>
      <c r="G6" s="15">
        <v>2</v>
      </c>
      <c r="H6" s="15"/>
      <c r="I6" s="15"/>
      <c r="J6" s="15"/>
      <c r="K6" s="15"/>
      <c r="L6" s="15"/>
      <c r="M6" s="15"/>
      <c r="N6" s="51">
        <v>2</v>
      </c>
      <c r="O6" s="51">
        <v>32</v>
      </c>
      <c r="P6" s="51">
        <v>32</v>
      </c>
      <c r="Q6" s="15"/>
      <c r="R6" s="15" t="s">
        <v>17</v>
      </c>
      <c r="S6" s="15" t="s">
        <v>25</v>
      </c>
    </row>
    <row r="7" ht="75" customHeight="1" spans="1:19">
      <c r="A7" s="42"/>
      <c r="B7" s="1"/>
      <c r="C7" s="45">
        <f>C6+1</f>
        <v>4</v>
      </c>
      <c r="D7" s="49" t="s">
        <v>26</v>
      </c>
      <c r="E7" s="50" t="s">
        <v>27</v>
      </c>
      <c r="F7" s="51"/>
      <c r="G7" s="51">
        <v>2</v>
      </c>
      <c r="H7" s="51"/>
      <c r="I7" s="51"/>
      <c r="J7" s="51"/>
      <c r="K7" s="51"/>
      <c r="L7" s="51"/>
      <c r="M7" s="51"/>
      <c r="N7" s="51">
        <v>2</v>
      </c>
      <c r="O7" s="51">
        <v>32</v>
      </c>
      <c r="P7" s="51">
        <v>32</v>
      </c>
      <c r="Q7" s="51"/>
      <c r="R7" s="115" t="s">
        <v>28</v>
      </c>
      <c r="S7" s="115" t="s">
        <v>29</v>
      </c>
    </row>
    <row r="8" ht="35.25" spans="1:19">
      <c r="A8" s="42"/>
      <c r="B8" s="1"/>
      <c r="C8" s="3">
        <f>C7+1</f>
        <v>5</v>
      </c>
      <c r="D8" s="43" t="s">
        <v>30</v>
      </c>
      <c r="E8" s="44" t="s">
        <v>31</v>
      </c>
      <c r="F8" s="15"/>
      <c r="G8" s="15"/>
      <c r="H8" s="15">
        <v>2</v>
      </c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25</v>
      </c>
    </row>
    <row r="9" ht="39" customHeight="1" spans="1:19">
      <c r="A9" s="42"/>
      <c r="B9" s="1"/>
      <c r="C9" s="45">
        <f>C8+1</f>
        <v>6</v>
      </c>
      <c r="D9" s="3" t="s">
        <v>32</v>
      </c>
      <c r="E9" s="52" t="s">
        <v>33</v>
      </c>
      <c r="F9" s="15"/>
      <c r="G9" s="15"/>
      <c r="H9" s="15"/>
      <c r="I9" s="15">
        <v>2</v>
      </c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17</v>
      </c>
      <c r="S9" s="15" t="s">
        <v>18</v>
      </c>
    </row>
    <row r="10" ht="39" customHeight="1" spans="1:19">
      <c r="A10" s="42"/>
      <c r="B10" s="1"/>
      <c r="C10" s="3">
        <f t="shared" ref="C10:C27" si="0">C9+1</f>
        <v>7</v>
      </c>
      <c r="D10" s="43" t="s">
        <v>34</v>
      </c>
      <c r="E10" s="44" t="s">
        <v>35</v>
      </c>
      <c r="F10" s="53"/>
      <c r="G10" s="53"/>
      <c r="H10" s="53">
        <v>0.5</v>
      </c>
      <c r="I10" s="53"/>
      <c r="J10" s="53"/>
      <c r="K10" s="53"/>
      <c r="L10" s="53"/>
      <c r="M10" s="53"/>
      <c r="N10" s="102">
        <v>0.5</v>
      </c>
      <c r="O10" s="102">
        <v>16</v>
      </c>
      <c r="P10" s="102"/>
      <c r="Q10" s="102"/>
      <c r="R10" s="102" t="s">
        <v>28</v>
      </c>
      <c r="S10" s="102" t="s">
        <v>29</v>
      </c>
    </row>
    <row r="11" ht="39" customHeight="1" spans="1:19">
      <c r="A11" s="42"/>
      <c r="B11" s="1"/>
      <c r="C11" s="45">
        <f t="shared" si="0"/>
        <v>8</v>
      </c>
      <c r="D11" s="43" t="s">
        <v>36</v>
      </c>
      <c r="E11" s="44" t="s">
        <v>37</v>
      </c>
      <c r="F11" s="53"/>
      <c r="G11" s="53"/>
      <c r="H11" s="53"/>
      <c r="I11" s="53">
        <v>0.5</v>
      </c>
      <c r="J11" s="53"/>
      <c r="K11" s="53"/>
      <c r="L11" s="53"/>
      <c r="M11" s="53"/>
      <c r="N11" s="102">
        <v>0.5</v>
      </c>
      <c r="O11" s="102">
        <v>16</v>
      </c>
      <c r="P11" s="102"/>
      <c r="Q11" s="102"/>
      <c r="R11" s="102" t="s">
        <v>28</v>
      </c>
      <c r="S11" s="102" t="s">
        <v>29</v>
      </c>
    </row>
    <row r="12" ht="35.25" spans="1:19">
      <c r="A12" s="42"/>
      <c r="B12" s="1"/>
      <c r="C12" s="3">
        <f t="shared" si="0"/>
        <v>9</v>
      </c>
      <c r="D12" s="3" t="s">
        <v>38</v>
      </c>
      <c r="E12" s="52" t="s">
        <v>39</v>
      </c>
      <c r="F12" s="15">
        <v>1</v>
      </c>
      <c r="G12" s="15"/>
      <c r="H12" s="15"/>
      <c r="I12" s="15"/>
      <c r="J12" s="15"/>
      <c r="K12" s="15"/>
      <c r="L12" s="15"/>
      <c r="M12" s="15"/>
      <c r="N12" s="15">
        <v>1</v>
      </c>
      <c r="O12" s="15">
        <v>16</v>
      </c>
      <c r="P12" s="15">
        <v>16</v>
      </c>
      <c r="Q12" s="15"/>
      <c r="R12" s="105" t="s">
        <v>21</v>
      </c>
      <c r="S12" s="15" t="s">
        <v>18</v>
      </c>
    </row>
    <row r="13" ht="24" spans="1:19">
      <c r="A13" s="42"/>
      <c r="B13" s="1"/>
      <c r="C13" s="45">
        <f t="shared" si="0"/>
        <v>10</v>
      </c>
      <c r="D13" s="3" t="s">
        <v>40</v>
      </c>
      <c r="E13" s="52" t="s">
        <v>41</v>
      </c>
      <c r="F13" s="15">
        <v>4</v>
      </c>
      <c r="G13" s="15"/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105" t="s">
        <v>42</v>
      </c>
      <c r="S13" s="15" t="s">
        <v>22</v>
      </c>
    </row>
    <row r="14" ht="24" spans="1:19">
      <c r="A14" s="42"/>
      <c r="B14" s="1"/>
      <c r="C14" s="3">
        <f t="shared" si="0"/>
        <v>11</v>
      </c>
      <c r="D14" s="3" t="s">
        <v>43</v>
      </c>
      <c r="E14" s="52" t="s">
        <v>44</v>
      </c>
      <c r="F14" s="15"/>
      <c r="G14" s="15">
        <v>4</v>
      </c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105" t="s">
        <v>42</v>
      </c>
      <c r="S14" s="15" t="s">
        <v>22</v>
      </c>
    </row>
    <row r="15" ht="24" spans="1:19">
      <c r="A15" s="42"/>
      <c r="B15" s="1"/>
      <c r="C15" s="45">
        <f t="shared" si="0"/>
        <v>12</v>
      </c>
      <c r="D15" s="3" t="s">
        <v>45</v>
      </c>
      <c r="E15" s="52" t="s">
        <v>46</v>
      </c>
      <c r="F15" s="15"/>
      <c r="G15" s="15"/>
      <c r="H15" s="15">
        <v>4</v>
      </c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105" t="s">
        <v>42</v>
      </c>
      <c r="S15" s="15" t="s">
        <v>22</v>
      </c>
    </row>
    <row r="16" ht="24" spans="1:19">
      <c r="A16" s="42"/>
      <c r="B16" s="1"/>
      <c r="C16" s="3">
        <f t="shared" si="0"/>
        <v>13</v>
      </c>
      <c r="D16" s="3" t="s">
        <v>47</v>
      </c>
      <c r="E16" s="52" t="s">
        <v>48</v>
      </c>
      <c r="F16" s="15"/>
      <c r="G16" s="15"/>
      <c r="H16" s="15"/>
      <c r="I16" s="15">
        <v>2</v>
      </c>
      <c r="J16" s="15"/>
      <c r="K16" s="15"/>
      <c r="L16" s="15"/>
      <c r="M16" s="15"/>
      <c r="N16" s="15">
        <v>2</v>
      </c>
      <c r="O16" s="15">
        <v>32</v>
      </c>
      <c r="P16" s="15">
        <v>32</v>
      </c>
      <c r="Q16" s="15"/>
      <c r="R16" s="105" t="s">
        <v>42</v>
      </c>
      <c r="S16" s="15" t="s">
        <v>22</v>
      </c>
    </row>
    <row r="17" ht="23.25" spans="1:19">
      <c r="A17" s="42"/>
      <c r="B17" s="1"/>
      <c r="C17" s="45">
        <f t="shared" si="0"/>
        <v>14</v>
      </c>
      <c r="D17" s="3" t="s">
        <v>49</v>
      </c>
      <c r="E17" s="52" t="s">
        <v>50</v>
      </c>
      <c r="F17" s="15">
        <v>5</v>
      </c>
      <c r="G17" s="15"/>
      <c r="H17" s="15"/>
      <c r="I17" s="15"/>
      <c r="J17" s="15"/>
      <c r="K17" s="15"/>
      <c r="L17" s="15"/>
      <c r="M17" s="15"/>
      <c r="N17" s="15">
        <v>5</v>
      </c>
      <c r="O17" s="15">
        <v>80</v>
      </c>
      <c r="P17" s="15">
        <v>80</v>
      </c>
      <c r="Q17" s="15"/>
      <c r="R17" s="15" t="s">
        <v>51</v>
      </c>
      <c r="S17" s="15" t="s">
        <v>22</v>
      </c>
    </row>
    <row r="18" ht="24" spans="1:19">
      <c r="A18" s="42"/>
      <c r="B18" s="1"/>
      <c r="C18" s="3">
        <f t="shared" si="0"/>
        <v>15</v>
      </c>
      <c r="D18" s="3" t="s">
        <v>52</v>
      </c>
      <c r="E18" s="52" t="s">
        <v>53</v>
      </c>
      <c r="F18" s="15"/>
      <c r="G18" s="15">
        <v>5</v>
      </c>
      <c r="H18" s="15"/>
      <c r="I18" s="15"/>
      <c r="J18" s="15"/>
      <c r="K18" s="15"/>
      <c r="L18" s="15"/>
      <c r="M18" s="15"/>
      <c r="N18" s="15">
        <v>5</v>
      </c>
      <c r="O18" s="15">
        <v>80</v>
      </c>
      <c r="P18" s="15">
        <v>80</v>
      </c>
      <c r="Q18" s="15"/>
      <c r="R18" s="15" t="s">
        <v>51</v>
      </c>
      <c r="S18" s="15" t="s">
        <v>22</v>
      </c>
    </row>
    <row r="19" ht="24" spans="1:19">
      <c r="A19" s="42"/>
      <c r="B19" s="1"/>
      <c r="C19" s="45">
        <f t="shared" si="0"/>
        <v>16</v>
      </c>
      <c r="D19" s="3" t="s">
        <v>54</v>
      </c>
      <c r="E19" s="52" t="s">
        <v>55</v>
      </c>
      <c r="F19" s="15"/>
      <c r="G19" s="15">
        <v>3</v>
      </c>
      <c r="H19" s="15"/>
      <c r="I19" s="15"/>
      <c r="J19" s="15"/>
      <c r="K19" s="15"/>
      <c r="L19" s="15"/>
      <c r="M19" s="15"/>
      <c r="N19" s="15">
        <v>3</v>
      </c>
      <c r="O19" s="15">
        <v>48</v>
      </c>
      <c r="P19" s="15">
        <v>48</v>
      </c>
      <c r="Q19" s="15"/>
      <c r="R19" s="15" t="s">
        <v>51</v>
      </c>
      <c r="S19" s="15" t="s">
        <v>22</v>
      </c>
    </row>
    <row r="20" ht="35.25" spans="1:19">
      <c r="A20" s="42"/>
      <c r="B20" s="1"/>
      <c r="C20" s="3">
        <f t="shared" si="0"/>
        <v>17</v>
      </c>
      <c r="D20" s="3" t="s">
        <v>56</v>
      </c>
      <c r="E20" s="52" t="s">
        <v>57</v>
      </c>
      <c r="F20" s="15"/>
      <c r="G20" s="15"/>
      <c r="H20" s="15">
        <v>4</v>
      </c>
      <c r="I20" s="15"/>
      <c r="J20" s="15"/>
      <c r="K20" s="15"/>
      <c r="L20" s="15"/>
      <c r="M20" s="15"/>
      <c r="N20" s="15">
        <v>4</v>
      </c>
      <c r="O20" s="15">
        <v>64</v>
      </c>
      <c r="P20" s="15">
        <v>64</v>
      </c>
      <c r="Q20" s="15"/>
      <c r="R20" s="15" t="s">
        <v>51</v>
      </c>
      <c r="S20" s="15" t="s">
        <v>22</v>
      </c>
    </row>
    <row r="21" ht="39.75" customHeight="1" spans="1:19">
      <c r="A21" s="42"/>
      <c r="B21" s="1"/>
      <c r="C21" s="45">
        <f t="shared" si="0"/>
        <v>18</v>
      </c>
      <c r="D21" s="3" t="s">
        <v>58</v>
      </c>
      <c r="E21" s="52" t="s">
        <v>59</v>
      </c>
      <c r="F21" s="15">
        <v>2</v>
      </c>
      <c r="G21" s="15"/>
      <c r="H21" s="15"/>
      <c r="I21" s="15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60</v>
      </c>
      <c r="S21" s="15" t="s">
        <v>18</v>
      </c>
    </row>
    <row r="22" ht="39.75" customHeight="1" spans="1:19">
      <c r="A22" s="42"/>
      <c r="B22" s="1"/>
      <c r="C22" s="3">
        <f t="shared" si="0"/>
        <v>19</v>
      </c>
      <c r="D22" s="3" t="s">
        <v>61</v>
      </c>
      <c r="E22" s="52" t="s">
        <v>62</v>
      </c>
      <c r="F22" s="15"/>
      <c r="G22" s="15">
        <v>2</v>
      </c>
      <c r="H22" s="15"/>
      <c r="I22" s="15"/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15" t="s">
        <v>60</v>
      </c>
      <c r="S22" s="15" t="s">
        <v>18</v>
      </c>
    </row>
    <row r="23" ht="39.75" customHeight="1" spans="1:19">
      <c r="A23" s="42"/>
      <c r="B23" s="1"/>
      <c r="C23" s="45">
        <f t="shared" si="0"/>
        <v>20</v>
      </c>
      <c r="D23" s="3" t="s">
        <v>63</v>
      </c>
      <c r="E23" s="52" t="s">
        <v>64</v>
      </c>
      <c r="F23" s="15"/>
      <c r="G23" s="15"/>
      <c r="H23" s="15">
        <v>2</v>
      </c>
      <c r="I23" s="15"/>
      <c r="J23" s="15"/>
      <c r="K23" s="15"/>
      <c r="L23" s="15"/>
      <c r="M23" s="15"/>
      <c r="N23" s="15">
        <v>1</v>
      </c>
      <c r="O23" s="15">
        <v>32</v>
      </c>
      <c r="P23" s="15">
        <v>32</v>
      </c>
      <c r="Q23" s="15"/>
      <c r="R23" s="15" t="s">
        <v>60</v>
      </c>
      <c r="S23" s="15" t="s">
        <v>18</v>
      </c>
    </row>
    <row r="24" ht="39.75" customHeight="1" spans="1:19">
      <c r="A24" s="42"/>
      <c r="B24" s="1"/>
      <c r="C24" s="3">
        <f t="shared" si="0"/>
        <v>21</v>
      </c>
      <c r="D24" s="3" t="s">
        <v>65</v>
      </c>
      <c r="E24" s="52" t="s">
        <v>66</v>
      </c>
      <c r="F24" s="15"/>
      <c r="G24" s="15"/>
      <c r="H24" s="15"/>
      <c r="I24" s="15">
        <v>2</v>
      </c>
      <c r="J24" s="15"/>
      <c r="K24" s="15"/>
      <c r="L24" s="15"/>
      <c r="M24" s="15"/>
      <c r="N24" s="15">
        <v>1</v>
      </c>
      <c r="O24" s="15">
        <v>32</v>
      </c>
      <c r="P24" s="15">
        <v>32</v>
      </c>
      <c r="Q24" s="15"/>
      <c r="R24" s="15" t="s">
        <v>60</v>
      </c>
      <c r="S24" s="15" t="s">
        <v>18</v>
      </c>
    </row>
    <row r="25" ht="44.25" customHeight="1" spans="1:19">
      <c r="A25" s="42"/>
      <c r="B25" s="1"/>
      <c r="C25" s="45">
        <f t="shared" si="0"/>
        <v>22</v>
      </c>
      <c r="D25" s="3" t="s">
        <v>67</v>
      </c>
      <c r="E25" s="52" t="s">
        <v>68</v>
      </c>
      <c r="F25" s="15" t="s">
        <v>69</v>
      </c>
      <c r="G25" s="15"/>
      <c r="H25" s="15"/>
      <c r="I25" s="15"/>
      <c r="J25" s="15"/>
      <c r="K25" s="15"/>
      <c r="L25" s="15"/>
      <c r="M25" s="15"/>
      <c r="N25" s="15">
        <v>4</v>
      </c>
      <c r="O25" s="15">
        <v>64</v>
      </c>
      <c r="P25" s="15">
        <v>32</v>
      </c>
      <c r="Q25" s="15">
        <v>32</v>
      </c>
      <c r="R25" s="105" t="s">
        <v>70</v>
      </c>
      <c r="S25" s="15" t="s">
        <v>25</v>
      </c>
    </row>
    <row r="26" ht="36.75" customHeight="1" spans="1:19">
      <c r="A26" s="42"/>
      <c r="B26" s="1"/>
      <c r="C26" s="3">
        <f t="shared" si="0"/>
        <v>23</v>
      </c>
      <c r="D26" s="3" t="s">
        <v>71</v>
      </c>
      <c r="E26" s="5" t="s">
        <v>72</v>
      </c>
      <c r="F26" s="15" t="s">
        <v>73</v>
      </c>
      <c r="G26" s="15"/>
      <c r="H26" s="15"/>
      <c r="I26" s="15"/>
      <c r="J26" s="15"/>
      <c r="K26" s="15"/>
      <c r="L26" s="15"/>
      <c r="M26" s="15"/>
      <c r="N26" s="15">
        <v>3</v>
      </c>
      <c r="O26" s="15">
        <v>48</v>
      </c>
      <c r="P26" s="15">
        <v>32</v>
      </c>
      <c r="Q26" s="15">
        <v>16</v>
      </c>
      <c r="R26" s="105" t="s">
        <v>70</v>
      </c>
      <c r="S26" s="116" t="s">
        <v>18</v>
      </c>
    </row>
    <row r="27" ht="24" customHeight="1" spans="1:19">
      <c r="A27" s="42"/>
      <c r="B27" s="1"/>
      <c r="C27" s="45">
        <f t="shared" si="0"/>
        <v>24</v>
      </c>
      <c r="D27" s="3" t="s">
        <v>74</v>
      </c>
      <c r="E27" s="52" t="s">
        <v>75</v>
      </c>
      <c r="F27" s="15"/>
      <c r="G27" s="15">
        <v>2</v>
      </c>
      <c r="H27" s="15"/>
      <c r="I27" s="15"/>
      <c r="J27" s="15"/>
      <c r="K27" s="15"/>
      <c r="L27" s="15"/>
      <c r="M27" s="15"/>
      <c r="N27" s="15">
        <v>2</v>
      </c>
      <c r="O27" s="15">
        <v>32</v>
      </c>
      <c r="P27" s="15">
        <v>32</v>
      </c>
      <c r="Q27" s="15"/>
      <c r="R27" s="3" t="s">
        <v>76</v>
      </c>
      <c r="S27" s="116" t="s">
        <v>18</v>
      </c>
    </row>
    <row r="28" s="32" customFormat="1" ht="24.75" customHeight="1" spans="1:19">
      <c r="A28" s="42"/>
      <c r="B28" s="1"/>
      <c r="C28" s="54" t="s">
        <v>77</v>
      </c>
      <c r="D28" s="55"/>
      <c r="E28" s="56"/>
      <c r="F28" s="57">
        <f>SUM(F4:F27)+7</f>
        <v>23</v>
      </c>
      <c r="G28" s="57">
        <f>SUM(G4:G27)</f>
        <v>20</v>
      </c>
      <c r="H28" s="57">
        <f t="shared" ref="H28:Q28" si="1">SUM(H4:H27)</f>
        <v>12.5</v>
      </c>
      <c r="I28" s="57">
        <f t="shared" si="1"/>
        <v>6.5</v>
      </c>
      <c r="J28" s="57"/>
      <c r="K28" s="57"/>
      <c r="L28" s="57"/>
      <c r="M28" s="57"/>
      <c r="N28" s="57">
        <f t="shared" si="1"/>
        <v>58</v>
      </c>
      <c r="O28" s="57">
        <f t="shared" si="1"/>
        <v>1012</v>
      </c>
      <c r="P28" s="57">
        <f t="shared" si="1"/>
        <v>932</v>
      </c>
      <c r="Q28" s="57">
        <f t="shared" si="1"/>
        <v>48</v>
      </c>
      <c r="R28" s="63"/>
      <c r="S28" s="62"/>
    </row>
    <row r="29" ht="24" customHeight="1" spans="1:19">
      <c r="A29" s="42"/>
      <c r="B29" s="1" t="s">
        <v>78</v>
      </c>
      <c r="C29" s="58" t="s">
        <v>79</v>
      </c>
      <c r="D29" s="59"/>
      <c r="E29" s="59"/>
      <c r="F29" s="60" t="s">
        <v>80</v>
      </c>
      <c r="G29" s="61"/>
      <c r="H29" s="61"/>
      <c r="I29" s="61"/>
      <c r="J29" s="61"/>
      <c r="K29" s="61"/>
      <c r="L29" s="103"/>
      <c r="M29" s="69"/>
      <c r="N29" s="104">
        <v>2</v>
      </c>
      <c r="O29" s="15"/>
      <c r="P29" s="105" t="s">
        <v>81</v>
      </c>
      <c r="Q29" s="15"/>
      <c r="R29" s="15"/>
      <c r="S29" s="15"/>
    </row>
    <row r="30" ht="24" customHeight="1" spans="1:19">
      <c r="A30" s="42"/>
      <c r="B30" s="1"/>
      <c r="C30" s="59" t="s">
        <v>82</v>
      </c>
      <c r="D30" s="59"/>
      <c r="E30" s="59"/>
      <c r="F30" s="60" t="s">
        <v>80</v>
      </c>
      <c r="G30" s="61"/>
      <c r="H30" s="61"/>
      <c r="I30" s="61"/>
      <c r="J30" s="61"/>
      <c r="K30" s="61"/>
      <c r="L30" s="103"/>
      <c r="M30" s="69"/>
      <c r="N30" s="106">
        <v>2</v>
      </c>
      <c r="O30" s="15"/>
      <c r="P30" s="15"/>
      <c r="Q30" s="15"/>
      <c r="R30" s="15"/>
      <c r="S30" s="15"/>
    </row>
    <row r="31" ht="24" customHeight="1" spans="1:19">
      <c r="A31" s="42"/>
      <c r="B31" s="1"/>
      <c r="C31" s="59" t="s">
        <v>83</v>
      </c>
      <c r="D31" s="59"/>
      <c r="E31" s="59"/>
      <c r="F31" s="60" t="s">
        <v>80</v>
      </c>
      <c r="G31" s="61"/>
      <c r="H31" s="61"/>
      <c r="I31" s="61"/>
      <c r="J31" s="61"/>
      <c r="K31" s="61"/>
      <c r="L31" s="103"/>
      <c r="M31" s="69"/>
      <c r="N31" s="15"/>
      <c r="O31" s="15"/>
      <c r="P31" s="15"/>
      <c r="Q31" s="15"/>
      <c r="R31" s="15"/>
      <c r="S31" s="15"/>
    </row>
    <row r="32" ht="24" customHeight="1" spans="1:19">
      <c r="A32" s="42"/>
      <c r="B32" s="1"/>
      <c r="C32" s="59" t="s">
        <v>84</v>
      </c>
      <c r="D32" s="59"/>
      <c r="E32" s="59"/>
      <c r="F32" s="60" t="s">
        <v>80</v>
      </c>
      <c r="G32" s="61"/>
      <c r="H32" s="61"/>
      <c r="I32" s="61"/>
      <c r="J32" s="61"/>
      <c r="K32" s="61"/>
      <c r="L32" s="103"/>
      <c r="M32" s="69"/>
      <c r="N32" s="15"/>
      <c r="O32" s="15"/>
      <c r="P32" s="15"/>
      <c r="Q32" s="15"/>
      <c r="R32" s="15"/>
      <c r="S32" s="15"/>
    </row>
    <row r="33" ht="24" customHeight="1" spans="1:19">
      <c r="A33" s="42"/>
      <c r="B33" s="1"/>
      <c r="C33" s="59" t="s">
        <v>85</v>
      </c>
      <c r="D33" s="59"/>
      <c r="E33" s="59"/>
      <c r="F33" s="60" t="s">
        <v>80</v>
      </c>
      <c r="G33" s="61"/>
      <c r="H33" s="61"/>
      <c r="I33" s="61"/>
      <c r="J33" s="61"/>
      <c r="K33" s="61"/>
      <c r="L33" s="103"/>
      <c r="M33" s="69"/>
      <c r="N33" s="15"/>
      <c r="O33" s="15"/>
      <c r="P33" s="15"/>
      <c r="Q33" s="15"/>
      <c r="R33" s="15"/>
      <c r="S33" s="15"/>
    </row>
    <row r="34" ht="24" customHeight="1" spans="1:19">
      <c r="A34" s="42"/>
      <c r="B34" s="1"/>
      <c r="C34" s="59" t="s">
        <v>86</v>
      </c>
      <c r="D34" s="59"/>
      <c r="E34" s="59"/>
      <c r="F34" s="60" t="s">
        <v>80</v>
      </c>
      <c r="G34" s="61"/>
      <c r="H34" s="61"/>
      <c r="I34" s="61"/>
      <c r="J34" s="61"/>
      <c r="K34" s="61"/>
      <c r="L34" s="103"/>
      <c r="M34" s="69"/>
      <c r="N34" s="15"/>
      <c r="O34" s="15"/>
      <c r="P34" s="15"/>
      <c r="Q34" s="15"/>
      <c r="R34" s="15"/>
      <c r="S34" s="15"/>
    </row>
    <row r="35" s="32" customFormat="1" ht="24" customHeight="1" spans="1:19">
      <c r="A35" s="42"/>
      <c r="B35" s="1"/>
      <c r="C35" s="62" t="s">
        <v>77</v>
      </c>
      <c r="D35" s="62"/>
      <c r="E35" s="62"/>
      <c r="F35" s="63"/>
      <c r="G35" s="63"/>
      <c r="H35" s="63"/>
      <c r="I35" s="63"/>
      <c r="J35" s="63"/>
      <c r="K35" s="63"/>
      <c r="L35" s="63"/>
      <c r="M35" s="63"/>
      <c r="N35" s="63">
        <v>10</v>
      </c>
      <c r="O35" s="63">
        <v>160</v>
      </c>
      <c r="P35" s="63">
        <v>160</v>
      </c>
      <c r="Q35" s="63"/>
      <c r="R35" s="63"/>
      <c r="S35" s="62"/>
    </row>
    <row r="36" ht="24" customHeight="1" spans="1:19">
      <c r="A36" s="64" t="s">
        <v>87</v>
      </c>
      <c r="B36" s="65" t="s">
        <v>88</v>
      </c>
      <c r="C36" s="1">
        <v>1</v>
      </c>
      <c r="D36" s="3" t="s">
        <v>89</v>
      </c>
      <c r="E36" s="2" t="s">
        <v>90</v>
      </c>
      <c r="F36" s="6">
        <v>3</v>
      </c>
      <c r="G36" s="6"/>
      <c r="H36" s="6" t="s">
        <v>91</v>
      </c>
      <c r="I36" s="37"/>
      <c r="J36" s="6" t="s">
        <v>91</v>
      </c>
      <c r="K36" s="6" t="s">
        <v>91</v>
      </c>
      <c r="L36" s="6" t="s">
        <v>91</v>
      </c>
      <c r="M36" s="6" t="s">
        <v>92</v>
      </c>
      <c r="N36" s="6">
        <v>3</v>
      </c>
      <c r="O36" s="6">
        <f>N36*16</f>
        <v>48</v>
      </c>
      <c r="P36" s="6">
        <v>48</v>
      </c>
      <c r="Q36" s="6"/>
      <c r="R36" s="6" t="s">
        <v>93</v>
      </c>
      <c r="S36" s="6" t="s">
        <v>25</v>
      </c>
    </row>
    <row r="37" ht="45.75" customHeight="1" spans="1:19">
      <c r="A37" s="66"/>
      <c r="B37" s="65"/>
      <c r="C37" s="67">
        <f>C36+1</f>
        <v>2</v>
      </c>
      <c r="D37" s="67" t="s">
        <v>94</v>
      </c>
      <c r="E37" s="68" t="s">
        <v>95</v>
      </c>
      <c r="F37" s="67"/>
      <c r="G37" s="67" t="s">
        <v>73</v>
      </c>
      <c r="H37" s="67"/>
      <c r="I37" s="67"/>
      <c r="J37" s="67"/>
      <c r="K37" s="67"/>
      <c r="L37" s="67"/>
      <c r="M37" s="67"/>
      <c r="N37" s="67">
        <v>3</v>
      </c>
      <c r="O37" s="107">
        <v>48</v>
      </c>
      <c r="P37" s="107">
        <v>32</v>
      </c>
      <c r="Q37" s="107">
        <v>16</v>
      </c>
      <c r="R37" s="117" t="s">
        <v>70</v>
      </c>
      <c r="S37" s="107" t="s">
        <v>25</v>
      </c>
    </row>
    <row r="38" ht="24" customHeight="1" spans="1:19">
      <c r="A38" s="66"/>
      <c r="B38" s="69"/>
      <c r="C38" s="67">
        <f t="shared" ref="C38:C45" si="2">C37+1</f>
        <v>3</v>
      </c>
      <c r="D38" s="1" t="s">
        <v>96</v>
      </c>
      <c r="E38" s="2" t="s">
        <v>97</v>
      </c>
      <c r="F38" s="6" t="s">
        <v>91</v>
      </c>
      <c r="G38" s="6" t="s">
        <v>91</v>
      </c>
      <c r="H38" s="6">
        <v>2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>
        <v>2</v>
      </c>
      <c r="O38" s="6">
        <f>N38*16</f>
        <v>32</v>
      </c>
      <c r="P38" s="6">
        <v>32</v>
      </c>
      <c r="Q38" s="6"/>
      <c r="R38" s="6" t="s">
        <v>98</v>
      </c>
      <c r="S38" s="6" t="s">
        <v>25</v>
      </c>
    </row>
    <row r="39" ht="24" customHeight="1" spans="1:19">
      <c r="A39" s="66"/>
      <c r="B39" s="69"/>
      <c r="C39" s="67">
        <f t="shared" si="2"/>
        <v>4</v>
      </c>
      <c r="D39" s="70" t="s">
        <v>99</v>
      </c>
      <c r="E39" s="71" t="s">
        <v>100</v>
      </c>
      <c r="F39" s="72"/>
      <c r="G39" s="72"/>
      <c r="H39" s="72" t="s">
        <v>73</v>
      </c>
      <c r="I39" s="72"/>
      <c r="J39" s="72"/>
      <c r="K39" s="72"/>
      <c r="L39" s="72"/>
      <c r="M39" s="72"/>
      <c r="N39" s="72">
        <v>3</v>
      </c>
      <c r="O39" s="108">
        <v>48</v>
      </c>
      <c r="P39" s="108">
        <v>32</v>
      </c>
      <c r="Q39" s="108">
        <v>16</v>
      </c>
      <c r="R39" s="118" t="s">
        <v>70</v>
      </c>
      <c r="S39" s="108" t="s">
        <v>25</v>
      </c>
    </row>
    <row r="40" ht="39" customHeight="1" spans="1:19">
      <c r="A40" s="66"/>
      <c r="B40" s="69"/>
      <c r="C40" s="67">
        <f t="shared" si="2"/>
        <v>5</v>
      </c>
      <c r="D40" s="3" t="s">
        <v>101</v>
      </c>
      <c r="E40" s="73" t="s">
        <v>102</v>
      </c>
      <c r="F40" s="6" t="s">
        <v>91</v>
      </c>
      <c r="G40" s="6" t="s">
        <v>91</v>
      </c>
      <c r="H40" s="6" t="s">
        <v>73</v>
      </c>
      <c r="I40" s="6"/>
      <c r="J40" s="6" t="s">
        <v>91</v>
      </c>
      <c r="K40" s="6" t="s">
        <v>91</v>
      </c>
      <c r="L40" s="6" t="s">
        <v>91</v>
      </c>
      <c r="M40" s="6" t="s">
        <v>91</v>
      </c>
      <c r="N40" s="6">
        <v>3</v>
      </c>
      <c r="O40" s="6">
        <f t="shared" ref="O40:O45" si="3">N40*16</f>
        <v>48</v>
      </c>
      <c r="P40" s="6">
        <v>32</v>
      </c>
      <c r="Q40" s="6">
        <v>16</v>
      </c>
      <c r="R40" s="119" t="s">
        <v>70</v>
      </c>
      <c r="S40" s="108" t="s">
        <v>25</v>
      </c>
    </row>
    <row r="41" ht="50.25" customHeight="1" spans="1:19">
      <c r="A41" s="66"/>
      <c r="B41" s="69"/>
      <c r="C41" s="67">
        <f t="shared" si="2"/>
        <v>6</v>
      </c>
      <c r="D41" s="6" t="s">
        <v>103</v>
      </c>
      <c r="E41" s="2" t="s">
        <v>104</v>
      </c>
      <c r="F41" s="1"/>
      <c r="G41" s="1"/>
      <c r="H41" s="1"/>
      <c r="I41" s="1" t="s">
        <v>73</v>
      </c>
      <c r="J41" s="3"/>
      <c r="K41" s="1"/>
      <c r="L41" s="1"/>
      <c r="M41" s="1"/>
      <c r="N41" s="1">
        <v>3</v>
      </c>
      <c r="O41" s="6">
        <f t="shared" si="3"/>
        <v>48</v>
      </c>
      <c r="P41" s="6">
        <v>32</v>
      </c>
      <c r="Q41" s="6">
        <v>16</v>
      </c>
      <c r="R41" s="119" t="s">
        <v>70</v>
      </c>
      <c r="S41" s="6" t="s">
        <v>18</v>
      </c>
    </row>
    <row r="42" ht="38.25" customHeight="1" spans="1:19">
      <c r="A42" s="66"/>
      <c r="B42" s="69"/>
      <c r="C42" s="67">
        <f t="shared" si="2"/>
        <v>7</v>
      </c>
      <c r="D42" s="74" t="s">
        <v>105</v>
      </c>
      <c r="E42" s="75" t="s">
        <v>106</v>
      </c>
      <c r="F42" s="76"/>
      <c r="G42" s="76"/>
      <c r="H42" s="76"/>
      <c r="I42" s="76">
        <v>2</v>
      </c>
      <c r="J42" s="76"/>
      <c r="K42" s="76"/>
      <c r="L42" s="76"/>
      <c r="M42" s="76"/>
      <c r="N42" s="76">
        <v>2</v>
      </c>
      <c r="O42" s="76">
        <v>32</v>
      </c>
      <c r="P42" s="76">
        <v>32</v>
      </c>
      <c r="Q42" s="76"/>
      <c r="R42" s="120" t="s">
        <v>70</v>
      </c>
      <c r="S42" s="120" t="s">
        <v>29</v>
      </c>
    </row>
    <row r="43" ht="38.25" customHeight="1" spans="1:19">
      <c r="A43" s="66"/>
      <c r="B43" s="69"/>
      <c r="C43" s="67">
        <f t="shared" si="2"/>
        <v>8</v>
      </c>
      <c r="D43" s="3" t="s">
        <v>107</v>
      </c>
      <c r="E43" s="2" t="s">
        <v>108</v>
      </c>
      <c r="F43" s="6" t="s">
        <v>91</v>
      </c>
      <c r="G43" s="6" t="s">
        <v>91</v>
      </c>
      <c r="H43" s="6" t="s">
        <v>91</v>
      </c>
      <c r="I43" s="6"/>
      <c r="J43" s="35">
        <v>3</v>
      </c>
      <c r="K43" s="6" t="s">
        <v>91</v>
      </c>
      <c r="L43" s="6" t="s">
        <v>91</v>
      </c>
      <c r="M43" s="6" t="s">
        <v>91</v>
      </c>
      <c r="N43" s="6">
        <v>3</v>
      </c>
      <c r="O43" s="6">
        <f>N43*16</f>
        <v>48</v>
      </c>
      <c r="P43" s="6">
        <v>48</v>
      </c>
      <c r="Q43" s="6"/>
      <c r="R43" s="119" t="s">
        <v>70</v>
      </c>
      <c r="S43" s="6" t="s">
        <v>25</v>
      </c>
    </row>
    <row r="44" ht="24" customHeight="1" spans="1:19">
      <c r="A44" s="66"/>
      <c r="B44" s="69"/>
      <c r="C44" s="67">
        <f t="shared" si="2"/>
        <v>9</v>
      </c>
      <c r="D44" s="3" t="s">
        <v>109</v>
      </c>
      <c r="E44" s="2" t="s">
        <v>110</v>
      </c>
      <c r="F44" s="6" t="s">
        <v>91</v>
      </c>
      <c r="G44" s="6" t="s">
        <v>91</v>
      </c>
      <c r="H44" s="6" t="s">
        <v>91</v>
      </c>
      <c r="I44" s="109"/>
      <c r="J44" s="6">
        <v>3</v>
      </c>
      <c r="K44" s="6" t="s">
        <v>91</v>
      </c>
      <c r="L44" s="6" t="s">
        <v>91</v>
      </c>
      <c r="M44" s="6"/>
      <c r="N44" s="6">
        <v>3</v>
      </c>
      <c r="O44" s="6">
        <f t="shared" si="3"/>
        <v>48</v>
      </c>
      <c r="P44" s="6">
        <v>48</v>
      </c>
      <c r="Q44" s="6"/>
      <c r="R44" s="6" t="s">
        <v>111</v>
      </c>
      <c r="S44" s="6" t="s">
        <v>25</v>
      </c>
    </row>
    <row r="45" ht="36.75" customHeight="1" spans="1:19">
      <c r="A45" s="66"/>
      <c r="B45" s="69"/>
      <c r="C45" s="67">
        <f t="shared" si="2"/>
        <v>10</v>
      </c>
      <c r="D45" s="3" t="s">
        <v>112</v>
      </c>
      <c r="E45" s="2" t="s">
        <v>113</v>
      </c>
      <c r="F45" s="6" t="s">
        <v>91</v>
      </c>
      <c r="G45" s="6" t="s">
        <v>91</v>
      </c>
      <c r="H45" s="6" t="s">
        <v>91</v>
      </c>
      <c r="I45" s="6" t="s">
        <v>91</v>
      </c>
      <c r="J45" s="6" t="s">
        <v>114</v>
      </c>
      <c r="K45" s="6" t="s">
        <v>91</v>
      </c>
      <c r="L45" s="6" t="s">
        <v>91</v>
      </c>
      <c r="M45" s="6" t="s">
        <v>91</v>
      </c>
      <c r="N45" s="6">
        <v>4</v>
      </c>
      <c r="O45" s="6">
        <f t="shared" si="3"/>
        <v>64</v>
      </c>
      <c r="P45" s="6">
        <v>48</v>
      </c>
      <c r="Q45" s="6">
        <v>16</v>
      </c>
      <c r="R45" s="119" t="s">
        <v>70</v>
      </c>
      <c r="S45" s="6" t="s">
        <v>25</v>
      </c>
    </row>
    <row r="46" s="32" customFormat="1" ht="24" customHeight="1" spans="1:19">
      <c r="A46" s="66"/>
      <c r="B46" s="69"/>
      <c r="C46" s="62" t="s">
        <v>77</v>
      </c>
      <c r="D46" s="62"/>
      <c r="E46" s="62"/>
      <c r="F46" s="63">
        <f>SUM(F36:F45)</f>
        <v>3</v>
      </c>
      <c r="G46" s="63">
        <f>SUM(G36:G45)+3</f>
        <v>3</v>
      </c>
      <c r="H46" s="63">
        <f>SUM(H36:H45)+6</f>
        <v>8</v>
      </c>
      <c r="I46" s="63">
        <f>SUM(I34:I45)+3</f>
        <v>5</v>
      </c>
      <c r="J46" s="63">
        <f>SUM(J36:J45)+4</f>
        <v>10</v>
      </c>
      <c r="K46" s="63"/>
      <c r="L46" s="63"/>
      <c r="M46" s="63"/>
      <c r="N46" s="63">
        <f>SUM(N36:N45)</f>
        <v>29</v>
      </c>
      <c r="O46" s="63">
        <f>SUM(O36:O45)</f>
        <v>464</v>
      </c>
      <c r="P46" s="63">
        <f>SUM(P36:P45)</f>
        <v>384</v>
      </c>
      <c r="Q46" s="63">
        <f>SUM(Q36:Q45)</f>
        <v>80</v>
      </c>
      <c r="R46" s="63"/>
      <c r="S46" s="63"/>
    </row>
    <row r="47" ht="36" customHeight="1" spans="1:19">
      <c r="A47" s="66"/>
      <c r="B47" s="77" t="s">
        <v>115</v>
      </c>
      <c r="C47" s="78">
        <v>1</v>
      </c>
      <c r="D47" s="79" t="s">
        <v>116</v>
      </c>
      <c r="E47" s="80" t="s">
        <v>117</v>
      </c>
      <c r="F47" s="81" t="s">
        <v>91</v>
      </c>
      <c r="G47" s="81" t="s">
        <v>91</v>
      </c>
      <c r="H47" s="81" t="s">
        <v>91</v>
      </c>
      <c r="I47" s="81" t="s">
        <v>73</v>
      </c>
      <c r="J47" s="81" t="s">
        <v>91</v>
      </c>
      <c r="K47" s="81" t="s">
        <v>91</v>
      </c>
      <c r="L47" s="81" t="s">
        <v>91</v>
      </c>
      <c r="M47" s="81" t="s">
        <v>91</v>
      </c>
      <c r="N47" s="81">
        <v>3</v>
      </c>
      <c r="O47" s="81">
        <v>48</v>
      </c>
      <c r="P47" s="81">
        <v>32</v>
      </c>
      <c r="Q47" s="81">
        <v>16</v>
      </c>
      <c r="R47" s="121" t="s">
        <v>70</v>
      </c>
      <c r="S47" s="81" t="s">
        <v>25</v>
      </c>
    </row>
    <row r="48" ht="41.25" customHeight="1" spans="1:19">
      <c r="A48" s="66"/>
      <c r="B48" s="82"/>
      <c r="C48" s="1">
        <f>C47+1</f>
        <v>2</v>
      </c>
      <c r="D48" s="6" t="s">
        <v>118</v>
      </c>
      <c r="E48" s="2" t="s">
        <v>119</v>
      </c>
      <c r="F48" s="3"/>
      <c r="G48" s="3"/>
      <c r="H48" s="3"/>
      <c r="I48" s="3"/>
      <c r="J48" s="3">
        <v>2</v>
      </c>
      <c r="K48" s="3"/>
      <c r="L48" s="3"/>
      <c r="M48" s="3"/>
      <c r="N48" s="3">
        <v>2</v>
      </c>
      <c r="O48" s="6">
        <f t="shared" ref="O48:O51" si="4">N48*16</f>
        <v>32</v>
      </c>
      <c r="P48" s="6">
        <v>32</v>
      </c>
      <c r="Q48" s="6"/>
      <c r="R48" s="119" t="s">
        <v>70</v>
      </c>
      <c r="S48" s="6" t="s">
        <v>18</v>
      </c>
    </row>
    <row r="49" ht="42.75" customHeight="1" spans="1:19">
      <c r="A49" s="66"/>
      <c r="B49" s="82"/>
      <c r="C49" s="1">
        <f t="shared" ref="C49:C52" si="5">C48+1</f>
        <v>3</v>
      </c>
      <c r="D49" s="3" t="s">
        <v>120</v>
      </c>
      <c r="E49" s="2" t="s">
        <v>121</v>
      </c>
      <c r="F49" s="1"/>
      <c r="G49" s="1"/>
      <c r="H49" s="1"/>
      <c r="I49" s="1"/>
      <c r="J49" s="3" t="s">
        <v>73</v>
      </c>
      <c r="K49" s="1"/>
      <c r="L49" s="1"/>
      <c r="M49" s="1"/>
      <c r="N49" s="1">
        <v>3</v>
      </c>
      <c r="O49" s="1">
        <f t="shared" si="4"/>
        <v>48</v>
      </c>
      <c r="P49" s="1">
        <v>32</v>
      </c>
      <c r="Q49" s="3">
        <v>16</v>
      </c>
      <c r="R49" s="119" t="s">
        <v>70</v>
      </c>
      <c r="S49" s="122" t="s">
        <v>25</v>
      </c>
    </row>
    <row r="50" ht="39" customHeight="1" spans="1:19">
      <c r="A50" s="66"/>
      <c r="B50" s="82"/>
      <c r="C50" s="1">
        <f t="shared" si="5"/>
        <v>4</v>
      </c>
      <c r="D50" s="6" t="s">
        <v>122</v>
      </c>
      <c r="E50" s="83" t="s">
        <v>123</v>
      </c>
      <c r="F50" s="1"/>
      <c r="G50" s="1"/>
      <c r="H50" s="1"/>
      <c r="I50" s="1"/>
      <c r="J50" s="3" t="s">
        <v>69</v>
      </c>
      <c r="L50" s="1"/>
      <c r="M50" s="1"/>
      <c r="N50" s="1">
        <v>4</v>
      </c>
      <c r="O50" s="6">
        <f t="shared" si="4"/>
        <v>64</v>
      </c>
      <c r="P50" s="6">
        <v>32</v>
      </c>
      <c r="Q50" s="6">
        <v>32</v>
      </c>
      <c r="R50" s="119" t="s">
        <v>70</v>
      </c>
      <c r="S50" s="122" t="s">
        <v>25</v>
      </c>
    </row>
    <row r="51" ht="39" customHeight="1" spans="1:19">
      <c r="A51" s="66"/>
      <c r="B51" s="82"/>
      <c r="C51" s="1">
        <f t="shared" si="5"/>
        <v>5</v>
      </c>
      <c r="D51" s="6" t="s">
        <v>124</v>
      </c>
      <c r="E51" s="2" t="s">
        <v>125</v>
      </c>
      <c r="F51" s="1"/>
      <c r="G51" s="1"/>
      <c r="H51" s="1"/>
      <c r="I51" s="1"/>
      <c r="J51" s="1"/>
      <c r="K51" s="1" t="s">
        <v>73</v>
      </c>
      <c r="L51" s="1"/>
      <c r="M51" s="1"/>
      <c r="N51" s="1">
        <v>3</v>
      </c>
      <c r="O51" s="6">
        <f t="shared" si="4"/>
        <v>48</v>
      </c>
      <c r="P51" s="6">
        <v>32</v>
      </c>
      <c r="Q51" s="6">
        <v>16</v>
      </c>
      <c r="R51" s="119" t="s">
        <v>70</v>
      </c>
      <c r="S51" s="122" t="s">
        <v>22</v>
      </c>
    </row>
    <row r="52" ht="60" customHeight="1" spans="1:19">
      <c r="A52" s="66"/>
      <c r="B52" s="82"/>
      <c r="C52" s="1">
        <f t="shared" si="5"/>
        <v>6</v>
      </c>
      <c r="D52" s="84" t="s">
        <v>126</v>
      </c>
      <c r="E52" s="85" t="s">
        <v>127</v>
      </c>
      <c r="F52" s="1"/>
      <c r="G52" s="1"/>
      <c r="H52" s="3"/>
      <c r="J52" s="110"/>
      <c r="K52" s="6" t="s">
        <v>91</v>
      </c>
      <c r="L52" s="6">
        <v>2</v>
      </c>
      <c r="M52" s="3"/>
      <c r="N52" s="3">
        <v>2</v>
      </c>
      <c r="O52" s="6">
        <v>32</v>
      </c>
      <c r="P52" s="3">
        <v>32</v>
      </c>
      <c r="Q52" s="1"/>
      <c r="R52" s="119" t="s">
        <v>70</v>
      </c>
      <c r="S52" s="6" t="s">
        <v>18</v>
      </c>
    </row>
    <row r="53" s="32" customFormat="1" ht="24" customHeight="1" spans="1:19">
      <c r="A53" s="66"/>
      <c r="B53" s="82"/>
      <c r="C53" s="62" t="s">
        <v>77</v>
      </c>
      <c r="D53" s="62"/>
      <c r="E53" s="62"/>
      <c r="F53" s="62"/>
      <c r="G53" s="86"/>
      <c r="H53" s="86"/>
      <c r="I53" s="86">
        <f>SUM(I47:I52)+3</f>
        <v>3</v>
      </c>
      <c r="J53" s="86">
        <f>SUM(J47:J52)+7</f>
        <v>9</v>
      </c>
      <c r="K53" s="86">
        <f>SUM(K47:K52)+3</f>
        <v>3</v>
      </c>
      <c r="L53" s="63">
        <f>SUM(L47:L52)</f>
        <v>2</v>
      </c>
      <c r="M53" s="63"/>
      <c r="N53" s="63">
        <f>SUM(N47:N52)</f>
        <v>17</v>
      </c>
      <c r="O53" s="63">
        <f>SUM(O47:O52)</f>
        <v>272</v>
      </c>
      <c r="P53" s="63">
        <f>SUM(P47:P52)</f>
        <v>192</v>
      </c>
      <c r="Q53" s="63">
        <f>SUM(Q47:Q52)</f>
        <v>80</v>
      </c>
      <c r="R53" s="62"/>
      <c r="S53" s="62"/>
    </row>
    <row r="54" s="32" customFormat="1" ht="24" customHeight="1" spans="1:19">
      <c r="A54" s="87"/>
      <c r="B54" s="88" t="s">
        <v>128</v>
      </c>
      <c r="C54" s="89"/>
      <c r="D54" s="89"/>
      <c r="E54" s="90"/>
      <c r="F54" s="62">
        <f>F46+F53</f>
        <v>3</v>
      </c>
      <c r="G54" s="62">
        <f t="shared" ref="G54:I54" si="6">G46+G53</f>
        <v>3</v>
      </c>
      <c r="H54" s="62">
        <f t="shared" si="6"/>
        <v>8</v>
      </c>
      <c r="I54" s="86">
        <f t="shared" si="6"/>
        <v>8</v>
      </c>
      <c r="J54" s="86">
        <f t="shared" ref="J54:Q54" si="7">J46+J53</f>
        <v>19</v>
      </c>
      <c r="K54" s="86">
        <f t="shared" si="7"/>
        <v>3</v>
      </c>
      <c r="L54" s="86">
        <f t="shared" si="7"/>
        <v>2</v>
      </c>
      <c r="M54" s="86"/>
      <c r="N54" s="86">
        <f t="shared" si="7"/>
        <v>46</v>
      </c>
      <c r="O54" s="86">
        <f t="shared" si="7"/>
        <v>736</v>
      </c>
      <c r="P54" s="86">
        <f t="shared" si="7"/>
        <v>576</v>
      </c>
      <c r="Q54" s="86">
        <f t="shared" si="7"/>
        <v>160</v>
      </c>
      <c r="R54" s="62"/>
      <c r="S54" s="62"/>
    </row>
    <row r="55" ht="27" customHeight="1" spans="1:19">
      <c r="A55" s="64" t="s">
        <v>129</v>
      </c>
      <c r="B55" s="91" t="s">
        <v>130</v>
      </c>
      <c r="C55" s="92">
        <v>1</v>
      </c>
      <c r="D55" s="145" t="s">
        <v>131</v>
      </c>
      <c r="E55" s="93" t="s">
        <v>132</v>
      </c>
      <c r="F55" s="94" t="s">
        <v>91</v>
      </c>
      <c r="G55" s="94"/>
      <c r="H55" s="94">
        <v>3</v>
      </c>
      <c r="I55" s="94" t="s">
        <v>91</v>
      </c>
      <c r="J55" s="94" t="s">
        <v>91</v>
      </c>
      <c r="K55" s="94" t="s">
        <v>91</v>
      </c>
      <c r="L55" s="94" t="s">
        <v>91</v>
      </c>
      <c r="M55" s="94" t="s">
        <v>91</v>
      </c>
      <c r="N55" s="94">
        <v>3</v>
      </c>
      <c r="O55" s="94">
        <v>48</v>
      </c>
      <c r="P55" s="94">
        <v>48</v>
      </c>
      <c r="Q55" s="94"/>
      <c r="R55" s="94" t="s">
        <v>133</v>
      </c>
      <c r="S55" s="123" t="s">
        <v>29</v>
      </c>
    </row>
    <row r="56" ht="52.5" customHeight="1" spans="1:19">
      <c r="A56" s="95"/>
      <c r="B56" s="96"/>
      <c r="C56" s="1">
        <f>C55+1</f>
        <v>2</v>
      </c>
      <c r="D56" s="1" t="s">
        <v>134</v>
      </c>
      <c r="E56" s="2" t="s">
        <v>135</v>
      </c>
      <c r="F56" s="1"/>
      <c r="G56" s="1"/>
      <c r="H56" s="3"/>
      <c r="I56" s="6" t="s">
        <v>73</v>
      </c>
      <c r="J56" s="6"/>
      <c r="K56" s="6" t="s">
        <v>91</v>
      </c>
      <c r="L56" s="6" t="s">
        <v>91</v>
      </c>
      <c r="M56" s="3"/>
      <c r="N56" s="3">
        <v>3</v>
      </c>
      <c r="O56" s="6">
        <f t="shared" ref="O56" si="8">N56*16</f>
        <v>48</v>
      </c>
      <c r="P56" s="6">
        <v>32</v>
      </c>
      <c r="Q56" s="6">
        <v>16</v>
      </c>
      <c r="R56" s="119" t="s">
        <v>70</v>
      </c>
      <c r="S56" s="6" t="s">
        <v>18</v>
      </c>
    </row>
    <row r="57" ht="52.5" customHeight="1" spans="1:19">
      <c r="A57" s="95"/>
      <c r="B57" s="96"/>
      <c r="C57" s="1">
        <f t="shared" ref="C57:C69" si="9">C56+1</f>
        <v>3</v>
      </c>
      <c r="D57" s="1" t="s">
        <v>136</v>
      </c>
      <c r="E57" s="65" t="s">
        <v>137</v>
      </c>
      <c r="F57" s="6" t="s">
        <v>91</v>
      </c>
      <c r="G57" s="6" t="s">
        <v>91</v>
      </c>
      <c r="H57" s="6" t="s">
        <v>91</v>
      </c>
      <c r="I57" s="6" t="s">
        <v>73</v>
      </c>
      <c r="J57" s="6" t="s">
        <v>91</v>
      </c>
      <c r="K57" s="111"/>
      <c r="L57" s="6"/>
      <c r="M57" s="6" t="s">
        <v>91</v>
      </c>
      <c r="N57" s="6">
        <v>3</v>
      </c>
      <c r="O57" s="6">
        <f>16*N57</f>
        <v>48</v>
      </c>
      <c r="P57" s="6">
        <v>32</v>
      </c>
      <c r="Q57" s="6">
        <v>16</v>
      </c>
      <c r="R57" s="119" t="s">
        <v>70</v>
      </c>
      <c r="S57" s="6" t="s">
        <v>18</v>
      </c>
    </row>
    <row r="58" s="33" customFormat="1" ht="49.5" customHeight="1" spans="1:19">
      <c r="A58" s="97"/>
      <c r="B58" s="98"/>
      <c r="C58" s="1">
        <f t="shared" si="9"/>
        <v>4</v>
      </c>
      <c r="D58" s="6" t="s">
        <v>138</v>
      </c>
      <c r="E58" s="83" t="s">
        <v>139</v>
      </c>
      <c r="F58" s="1"/>
      <c r="G58" s="1"/>
      <c r="H58" s="3"/>
      <c r="I58" s="6">
        <v>2</v>
      </c>
      <c r="J58" s="6"/>
      <c r="K58" s="6"/>
      <c r="L58" s="110"/>
      <c r="M58" s="3"/>
      <c r="N58" s="6">
        <v>2</v>
      </c>
      <c r="O58" s="6">
        <v>32</v>
      </c>
      <c r="P58" s="6">
        <v>32</v>
      </c>
      <c r="Q58" s="6"/>
      <c r="R58" s="119" t="s">
        <v>70</v>
      </c>
      <c r="S58" s="6" t="s">
        <v>18</v>
      </c>
    </row>
    <row r="59" s="33" customFormat="1" ht="49.5" customHeight="1" spans="1:19">
      <c r="A59" s="97"/>
      <c r="B59" s="98"/>
      <c r="C59" s="1">
        <f t="shared" si="9"/>
        <v>5</v>
      </c>
      <c r="D59" s="99" t="s">
        <v>140</v>
      </c>
      <c r="E59" s="100" t="s">
        <v>141</v>
      </c>
      <c r="F59" s="101"/>
      <c r="G59" s="101"/>
      <c r="H59" s="101"/>
      <c r="I59" s="101"/>
      <c r="J59" s="101" t="s">
        <v>73</v>
      </c>
      <c r="K59" s="99"/>
      <c r="L59" s="112"/>
      <c r="M59" s="101"/>
      <c r="N59" s="101">
        <v>3</v>
      </c>
      <c r="O59" s="113">
        <v>48</v>
      </c>
      <c r="P59" s="113">
        <v>32</v>
      </c>
      <c r="Q59" s="113">
        <v>16</v>
      </c>
      <c r="R59" s="124" t="s">
        <v>70</v>
      </c>
      <c r="S59" s="124" t="s">
        <v>22</v>
      </c>
    </row>
    <row r="60" s="33" customFormat="1" ht="49.5" customHeight="1" spans="1:19">
      <c r="A60" s="97"/>
      <c r="B60" s="98"/>
      <c r="C60" s="1">
        <f t="shared" si="9"/>
        <v>6</v>
      </c>
      <c r="D60" s="3" t="s">
        <v>142</v>
      </c>
      <c r="E60" s="2" t="s">
        <v>143</v>
      </c>
      <c r="F60" s="1"/>
      <c r="G60" s="1"/>
      <c r="H60" s="3"/>
      <c r="I60" s="6" t="s">
        <v>91</v>
      </c>
      <c r="J60" s="6" t="s">
        <v>73</v>
      </c>
      <c r="K60" s="6"/>
      <c r="L60" s="6"/>
      <c r="M60" s="3"/>
      <c r="N60" s="3">
        <v>3</v>
      </c>
      <c r="O60" s="6">
        <v>48</v>
      </c>
      <c r="P60" s="3">
        <v>32</v>
      </c>
      <c r="Q60" s="1">
        <v>16</v>
      </c>
      <c r="R60" s="119" t="s">
        <v>70</v>
      </c>
      <c r="S60" s="6" t="s">
        <v>18</v>
      </c>
    </row>
    <row r="61" ht="56.25" customHeight="1" spans="1:19">
      <c r="A61" s="97"/>
      <c r="B61" s="98"/>
      <c r="C61" s="1">
        <f t="shared" si="9"/>
        <v>7</v>
      </c>
      <c r="D61" s="6" t="s">
        <v>144</v>
      </c>
      <c r="E61" s="83" t="s">
        <v>145</v>
      </c>
      <c r="F61" s="1"/>
      <c r="G61" s="1"/>
      <c r="H61" s="3"/>
      <c r="I61" s="110"/>
      <c r="J61" s="6" t="s">
        <v>73</v>
      </c>
      <c r="K61" s="6" t="s">
        <v>91</v>
      </c>
      <c r="L61" s="6" t="s">
        <v>91</v>
      </c>
      <c r="M61" s="3"/>
      <c r="N61" s="3">
        <v>3</v>
      </c>
      <c r="O61" s="6">
        <v>48</v>
      </c>
      <c r="P61" s="3">
        <v>32</v>
      </c>
      <c r="Q61" s="1">
        <v>16</v>
      </c>
      <c r="R61" s="119" t="s">
        <v>70</v>
      </c>
      <c r="S61" s="6" t="s">
        <v>18</v>
      </c>
    </row>
    <row r="62" ht="38.25" customHeight="1" spans="1:19">
      <c r="A62" s="97"/>
      <c r="B62" s="98"/>
      <c r="C62" s="1">
        <f t="shared" si="9"/>
        <v>8</v>
      </c>
      <c r="D62" s="6" t="s">
        <v>146</v>
      </c>
      <c r="E62" s="2" t="s">
        <v>147</v>
      </c>
      <c r="F62" s="1"/>
      <c r="G62" s="1"/>
      <c r="H62" s="3"/>
      <c r="I62" s="6"/>
      <c r="J62" s="6"/>
      <c r="K62" s="6" t="s">
        <v>69</v>
      </c>
      <c r="L62" s="6"/>
      <c r="M62" s="3"/>
      <c r="N62" s="3">
        <v>4</v>
      </c>
      <c r="O62" s="6">
        <f t="shared" ref="O62" si="10">N62*16</f>
        <v>64</v>
      </c>
      <c r="P62" s="6">
        <v>32</v>
      </c>
      <c r="Q62" s="6">
        <v>32</v>
      </c>
      <c r="R62" s="119" t="s">
        <v>70</v>
      </c>
      <c r="S62" s="6" t="s">
        <v>18</v>
      </c>
    </row>
    <row r="63" ht="39.75" customHeight="1" spans="1:19">
      <c r="A63" s="97"/>
      <c r="B63" s="98"/>
      <c r="C63" s="1">
        <f t="shared" si="9"/>
        <v>9</v>
      </c>
      <c r="D63" s="3" t="s">
        <v>148</v>
      </c>
      <c r="E63" s="5" t="s">
        <v>149</v>
      </c>
      <c r="F63" s="1"/>
      <c r="G63" s="1"/>
      <c r="H63" s="3"/>
      <c r="I63" s="6"/>
      <c r="J63" s="6"/>
      <c r="K63" s="6" t="s">
        <v>73</v>
      </c>
      <c r="L63" s="6"/>
      <c r="M63" s="3"/>
      <c r="N63" s="3">
        <v>3</v>
      </c>
      <c r="O63" s="6">
        <f t="shared" ref="O63:O64" si="11">N63*16</f>
        <v>48</v>
      </c>
      <c r="P63" s="6">
        <v>32</v>
      </c>
      <c r="Q63" s="6">
        <v>16</v>
      </c>
      <c r="R63" s="119" t="s">
        <v>70</v>
      </c>
      <c r="S63" s="6" t="s">
        <v>18</v>
      </c>
    </row>
    <row r="64" ht="36" customHeight="1" spans="1:19">
      <c r="A64" s="97"/>
      <c r="B64" s="98"/>
      <c r="C64" s="1">
        <f t="shared" si="9"/>
        <v>10</v>
      </c>
      <c r="D64" s="1" t="s">
        <v>150</v>
      </c>
      <c r="E64" s="2" t="s">
        <v>151</v>
      </c>
      <c r="F64" s="1"/>
      <c r="G64" s="1"/>
      <c r="H64" s="3"/>
      <c r="I64" s="6" t="s">
        <v>91</v>
      </c>
      <c r="J64" s="6" t="s">
        <v>91</v>
      </c>
      <c r="K64" s="6" t="s">
        <v>69</v>
      </c>
      <c r="L64" s="6" t="s">
        <v>91</v>
      </c>
      <c r="M64" s="3"/>
      <c r="N64" s="3">
        <v>4</v>
      </c>
      <c r="O64" s="6">
        <f t="shared" si="11"/>
        <v>64</v>
      </c>
      <c r="P64" s="6">
        <v>32</v>
      </c>
      <c r="Q64" s="6">
        <v>32</v>
      </c>
      <c r="R64" s="119" t="s">
        <v>70</v>
      </c>
      <c r="S64" s="6" t="s">
        <v>18</v>
      </c>
    </row>
    <row r="65" ht="36" customHeight="1" spans="1:19">
      <c r="A65" s="97"/>
      <c r="B65" s="98"/>
      <c r="C65" s="1">
        <f t="shared" si="9"/>
        <v>11</v>
      </c>
      <c r="D65" s="1" t="s">
        <v>152</v>
      </c>
      <c r="E65" s="65" t="s">
        <v>153</v>
      </c>
      <c r="F65" s="6"/>
      <c r="G65" s="6"/>
      <c r="H65" s="6"/>
      <c r="I65" s="6"/>
      <c r="J65" s="6"/>
      <c r="K65" s="111" t="s">
        <v>73</v>
      </c>
      <c r="L65" s="6"/>
      <c r="M65" s="6"/>
      <c r="N65" s="3">
        <v>3</v>
      </c>
      <c r="O65" s="6">
        <f t="shared" ref="O65" si="12">N65*16</f>
        <v>48</v>
      </c>
      <c r="P65" s="6">
        <v>32</v>
      </c>
      <c r="Q65" s="6">
        <v>16</v>
      </c>
      <c r="R65" s="119" t="s">
        <v>70</v>
      </c>
      <c r="S65" s="6" t="s">
        <v>18</v>
      </c>
    </row>
    <row r="66" ht="49.5" customHeight="1" spans="1:19">
      <c r="A66" s="97"/>
      <c r="B66" s="98"/>
      <c r="C66" s="1">
        <f t="shared" si="9"/>
        <v>12</v>
      </c>
      <c r="D66" s="1" t="s">
        <v>154</v>
      </c>
      <c r="E66" s="83" t="s">
        <v>155</v>
      </c>
      <c r="F66" s="1"/>
      <c r="G66" s="1"/>
      <c r="H66" s="3"/>
      <c r="I66" s="6" t="s">
        <v>91</v>
      </c>
      <c r="J66" s="110"/>
      <c r="K66" s="6"/>
      <c r="L66" s="6" t="s">
        <v>73</v>
      </c>
      <c r="M66" s="3"/>
      <c r="N66" s="3">
        <v>3</v>
      </c>
      <c r="O66" s="6">
        <v>48</v>
      </c>
      <c r="P66" s="3">
        <v>32</v>
      </c>
      <c r="Q66" s="1">
        <v>16</v>
      </c>
      <c r="R66" s="119" t="s">
        <v>70</v>
      </c>
      <c r="S66" s="6" t="s">
        <v>18</v>
      </c>
    </row>
    <row r="67" ht="49.5" customHeight="1" spans="1:19">
      <c r="A67" s="97"/>
      <c r="B67" s="98"/>
      <c r="C67" s="1">
        <f t="shared" si="9"/>
        <v>13</v>
      </c>
      <c r="D67" s="125" t="s">
        <v>156</v>
      </c>
      <c r="E67" s="126" t="s">
        <v>157</v>
      </c>
      <c r="F67" s="127"/>
      <c r="G67" s="127"/>
      <c r="H67" s="127"/>
      <c r="I67" s="127"/>
      <c r="J67" s="127"/>
      <c r="K67" s="139"/>
      <c r="L67" s="127">
        <v>2</v>
      </c>
      <c r="M67" s="127"/>
      <c r="N67" s="127">
        <v>2</v>
      </c>
      <c r="O67" s="125">
        <v>32</v>
      </c>
      <c r="P67" s="125">
        <v>32</v>
      </c>
      <c r="Q67" s="127"/>
      <c r="R67" s="141" t="s">
        <v>70</v>
      </c>
      <c r="S67" s="127" t="s">
        <v>18</v>
      </c>
    </row>
    <row r="68" ht="49.5" customHeight="1" spans="1:19">
      <c r="A68" s="97"/>
      <c r="B68" s="98"/>
      <c r="C68" s="1">
        <f t="shared" si="9"/>
        <v>14</v>
      </c>
      <c r="D68" s="6" t="s">
        <v>158</v>
      </c>
      <c r="E68" s="5" t="s">
        <v>159</v>
      </c>
      <c r="F68" s="1"/>
      <c r="G68" s="1"/>
      <c r="H68" s="3"/>
      <c r="I68" s="6"/>
      <c r="J68" s="6"/>
      <c r="K68" s="140"/>
      <c r="L68" s="6">
        <v>2</v>
      </c>
      <c r="M68" s="3"/>
      <c r="N68" s="3">
        <v>2</v>
      </c>
      <c r="O68" s="6">
        <f>N68*16</f>
        <v>32</v>
      </c>
      <c r="P68" s="6">
        <v>32</v>
      </c>
      <c r="Q68" s="6"/>
      <c r="R68" s="119" t="s">
        <v>70</v>
      </c>
      <c r="S68" s="6" t="s">
        <v>18</v>
      </c>
    </row>
    <row r="69" ht="47.25" customHeight="1" spans="1:19">
      <c r="A69" s="97"/>
      <c r="B69" s="98"/>
      <c r="C69" s="1">
        <f t="shared" si="9"/>
        <v>15</v>
      </c>
      <c r="D69" s="1" t="s">
        <v>160</v>
      </c>
      <c r="E69" s="83" t="s">
        <v>161</v>
      </c>
      <c r="F69" s="1"/>
      <c r="G69" s="1"/>
      <c r="H69" s="3"/>
      <c r="I69" s="6" t="s">
        <v>91</v>
      </c>
      <c r="J69" s="6" t="s">
        <v>91</v>
      </c>
      <c r="K69" s="140"/>
      <c r="L69" s="6">
        <v>2</v>
      </c>
      <c r="M69" s="3"/>
      <c r="N69" s="3">
        <v>2</v>
      </c>
      <c r="O69" s="6">
        <f t="shared" ref="O69" si="13">N69*16</f>
        <v>32</v>
      </c>
      <c r="P69" s="6">
        <v>32</v>
      </c>
      <c r="Q69" s="6"/>
      <c r="R69" s="119" t="s">
        <v>70</v>
      </c>
      <c r="S69" s="119" t="s">
        <v>29</v>
      </c>
    </row>
    <row r="70" s="32" customFormat="1" ht="24" customHeight="1" spans="1:19">
      <c r="A70" s="97"/>
      <c r="B70" s="98"/>
      <c r="C70" s="88" t="s">
        <v>162</v>
      </c>
      <c r="D70" s="128"/>
      <c r="E70" s="129"/>
      <c r="F70" s="62"/>
      <c r="G70" s="62"/>
      <c r="H70" s="63">
        <f>SUM(H55:H69)</f>
        <v>3</v>
      </c>
      <c r="I70" s="63">
        <f>SUM(I55:I69)+6</f>
        <v>8</v>
      </c>
      <c r="J70" s="63">
        <f>SUM(J55:J69)+9</f>
        <v>9</v>
      </c>
      <c r="K70" s="63">
        <f>SUM(K55:K69)+14</f>
        <v>14</v>
      </c>
      <c r="L70" s="63">
        <f>SUM(L55:L69)+3</f>
        <v>9</v>
      </c>
      <c r="M70" s="63"/>
      <c r="N70" s="63">
        <f t="shared" ref="N70:Q70" si="14">SUM(N55:N69)</f>
        <v>43</v>
      </c>
      <c r="O70" s="63">
        <f t="shared" si="14"/>
        <v>688</v>
      </c>
      <c r="P70" s="63">
        <f t="shared" si="14"/>
        <v>496</v>
      </c>
      <c r="Q70" s="63">
        <f t="shared" si="14"/>
        <v>192</v>
      </c>
      <c r="R70" s="142"/>
      <c r="S70" s="142"/>
    </row>
    <row r="71" s="32" customFormat="1" ht="24" customHeight="1" spans="1:19">
      <c r="A71" s="97"/>
      <c r="B71" s="98"/>
      <c r="C71" s="88" t="s">
        <v>163</v>
      </c>
      <c r="D71" s="130"/>
      <c r="E71" s="131"/>
      <c r="F71" s="62"/>
      <c r="G71" s="62"/>
      <c r="H71" s="63">
        <f>H70</f>
        <v>3</v>
      </c>
      <c r="I71" s="63">
        <f t="shared" ref="I71:Q71" si="15">I70</f>
        <v>8</v>
      </c>
      <c r="J71" s="63">
        <f t="shared" si="15"/>
        <v>9</v>
      </c>
      <c r="K71" s="63">
        <f t="shared" si="15"/>
        <v>14</v>
      </c>
      <c r="L71" s="63">
        <f t="shared" si="15"/>
        <v>9</v>
      </c>
      <c r="M71" s="63"/>
      <c r="N71" s="63">
        <f t="shared" si="15"/>
        <v>43</v>
      </c>
      <c r="O71" s="63">
        <f t="shared" si="15"/>
        <v>688</v>
      </c>
      <c r="P71" s="63">
        <f t="shared" si="15"/>
        <v>496</v>
      </c>
      <c r="Q71" s="63">
        <f t="shared" si="15"/>
        <v>192</v>
      </c>
      <c r="R71" s="142"/>
      <c r="S71" s="142"/>
    </row>
    <row r="72" s="32" customFormat="1" ht="27.75" customHeight="1" spans="1:19">
      <c r="A72" s="97"/>
      <c r="B72" s="132"/>
      <c r="C72" s="88" t="s">
        <v>164</v>
      </c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  <c r="Q72" s="133"/>
      <c r="R72" s="133"/>
      <c r="S72" s="143"/>
    </row>
    <row r="73" ht="79.5" customHeight="1" spans="1:19">
      <c r="A73" s="97"/>
      <c r="B73" s="132" t="s">
        <v>165</v>
      </c>
      <c r="C73" s="134" t="s">
        <v>166</v>
      </c>
      <c r="D73" s="135"/>
      <c r="E73" s="135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44"/>
    </row>
    <row r="74" s="32" customFormat="1" ht="24" customHeight="1" spans="1:19">
      <c r="A74" s="137"/>
      <c r="B74" s="88" t="s">
        <v>167</v>
      </c>
      <c r="C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3"/>
      <c r="S74" s="143"/>
    </row>
    <row r="75" s="34" customFormat="1" ht="25.5" customHeight="1" spans="1:19">
      <c r="A75" s="62" t="s">
        <v>168</v>
      </c>
      <c r="B75" s="62"/>
      <c r="C75" s="62"/>
      <c r="D75" s="62"/>
      <c r="E75" s="62"/>
      <c r="F75" s="138">
        <f>F28+F35+F54+F71</f>
        <v>26</v>
      </c>
      <c r="G75" s="138">
        <f t="shared" ref="G75:Q75" si="16">G28+G35+G54+G71</f>
        <v>23</v>
      </c>
      <c r="H75" s="138">
        <f t="shared" si="16"/>
        <v>23.5</v>
      </c>
      <c r="I75" s="138">
        <f t="shared" si="16"/>
        <v>22.5</v>
      </c>
      <c r="J75" s="138">
        <f t="shared" si="16"/>
        <v>28</v>
      </c>
      <c r="K75" s="138">
        <f t="shared" si="16"/>
        <v>17</v>
      </c>
      <c r="L75" s="138">
        <f t="shared" si="16"/>
        <v>11</v>
      </c>
      <c r="M75" s="138"/>
      <c r="N75" s="138">
        <f t="shared" si="16"/>
        <v>157</v>
      </c>
      <c r="O75" s="138">
        <f t="shared" si="16"/>
        <v>2596</v>
      </c>
      <c r="P75" s="138">
        <f t="shared" si="16"/>
        <v>2164</v>
      </c>
      <c r="Q75" s="138">
        <f t="shared" si="16"/>
        <v>400</v>
      </c>
      <c r="R75" s="30"/>
      <c r="S75" s="30"/>
    </row>
  </sheetData>
  <mergeCells count="43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3:E53"/>
    <mergeCell ref="B54:E54"/>
    <mergeCell ref="C70:E70"/>
    <mergeCell ref="C71:E71"/>
    <mergeCell ref="C72:S72"/>
    <mergeCell ref="C73:S73"/>
    <mergeCell ref="B74:S74"/>
    <mergeCell ref="A75:E75"/>
    <mergeCell ref="A4:A35"/>
    <mergeCell ref="A36:A54"/>
    <mergeCell ref="A55:A74"/>
    <mergeCell ref="B4:B28"/>
    <mergeCell ref="B29:B35"/>
    <mergeCell ref="B36:B46"/>
    <mergeCell ref="B47:B53"/>
    <mergeCell ref="B55:B72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1"/>
  <sheetViews>
    <sheetView topLeftCell="A31" workbookViewId="0">
      <selection activeCell="M71" sqref="M71:T71"/>
    </sheetView>
  </sheetViews>
  <sheetFormatPr defaultColWidth="8.88333333333333" defaultRowHeight="13.5"/>
  <cols>
    <col min="4" max="11" width="3.5" style="8" customWidth="1"/>
  </cols>
  <sheetData>
    <row r="1" ht="14.25" spans="1:11">
      <c r="A1" s="9">
        <v>2</v>
      </c>
      <c r="B1" s="10"/>
      <c r="D1"/>
      <c r="E1"/>
      <c r="F1"/>
      <c r="G1"/>
      <c r="H1"/>
      <c r="I1"/>
      <c r="J1"/>
      <c r="K1"/>
    </row>
    <row r="2" ht="14.25" spans="1:11">
      <c r="A2" s="11">
        <v>2</v>
      </c>
      <c r="B2" s="10"/>
      <c r="D2" s="12" t="s">
        <v>169</v>
      </c>
      <c r="E2" s="12"/>
      <c r="F2" s="12"/>
      <c r="G2" s="12"/>
      <c r="H2" s="12"/>
      <c r="I2" s="12"/>
      <c r="J2" s="12"/>
      <c r="K2" s="12"/>
    </row>
    <row r="3" ht="14.25" spans="1:11">
      <c r="A3" s="11">
        <v>4</v>
      </c>
      <c r="B3" s="10"/>
      <c r="D3" s="13">
        <v>1</v>
      </c>
      <c r="E3" s="13">
        <v>2</v>
      </c>
      <c r="F3" s="13">
        <v>3</v>
      </c>
      <c r="G3" s="13">
        <v>4</v>
      </c>
      <c r="H3" s="13">
        <v>5</v>
      </c>
      <c r="I3" s="13">
        <v>6</v>
      </c>
      <c r="J3" s="13">
        <v>7</v>
      </c>
      <c r="K3" s="13">
        <v>8</v>
      </c>
    </row>
    <row r="4" ht="14.25" spans="1:11">
      <c r="A4" s="14">
        <v>5</v>
      </c>
      <c r="B4" s="10"/>
      <c r="D4" s="15">
        <v>2</v>
      </c>
      <c r="E4" s="15"/>
      <c r="F4" s="15"/>
      <c r="G4" s="15"/>
      <c r="H4" s="15"/>
      <c r="I4" s="15"/>
      <c r="J4" s="15"/>
      <c r="K4" s="15"/>
    </row>
    <row r="5" ht="14.25" spans="1:11">
      <c r="A5" s="14">
        <v>4</v>
      </c>
      <c r="B5" s="10"/>
      <c r="D5" s="15"/>
      <c r="E5" s="15">
        <v>4</v>
      </c>
      <c r="F5" s="15"/>
      <c r="G5" s="15"/>
      <c r="H5" s="15"/>
      <c r="I5" s="15"/>
      <c r="J5" s="15"/>
      <c r="K5" s="15"/>
    </row>
    <row r="6" ht="14.25" spans="1:11">
      <c r="A6" s="14">
        <v>4</v>
      </c>
      <c r="B6" s="10"/>
      <c r="D6" s="15"/>
      <c r="E6" s="15"/>
      <c r="F6" s="15">
        <v>2</v>
      </c>
      <c r="G6" s="15"/>
      <c r="H6" s="15"/>
      <c r="I6" s="15"/>
      <c r="J6" s="15"/>
      <c r="K6" s="15"/>
    </row>
    <row r="7" spans="1:11">
      <c r="A7" s="16">
        <v>4</v>
      </c>
      <c r="B7" s="10"/>
      <c r="D7" s="15"/>
      <c r="E7" s="15"/>
      <c r="F7" s="15"/>
      <c r="G7" s="15">
        <v>2</v>
      </c>
      <c r="H7" s="15"/>
      <c r="I7" s="15"/>
      <c r="J7" s="15"/>
      <c r="K7" s="15"/>
    </row>
    <row r="8" ht="14.25" spans="1:11">
      <c r="A8" s="11"/>
      <c r="B8" s="10"/>
      <c r="D8" s="15"/>
      <c r="E8" s="15"/>
      <c r="F8" s="15">
        <v>1</v>
      </c>
      <c r="G8" s="15"/>
      <c r="H8" s="15"/>
      <c r="I8" s="15"/>
      <c r="J8" s="15"/>
      <c r="K8" s="15"/>
    </row>
    <row r="9" ht="14.25" spans="1:11">
      <c r="A9" s="11">
        <v>1</v>
      </c>
      <c r="B9" s="10"/>
      <c r="D9" s="15">
        <v>1</v>
      </c>
      <c r="E9" s="15"/>
      <c r="F9" s="15"/>
      <c r="G9" s="15"/>
      <c r="H9" s="15"/>
      <c r="I9" s="15"/>
      <c r="J9" s="15"/>
      <c r="K9" s="15"/>
    </row>
    <row r="10" ht="14.25" spans="1:11">
      <c r="A10" s="11">
        <v>2</v>
      </c>
      <c r="B10" s="10"/>
      <c r="D10" s="15">
        <v>4</v>
      </c>
      <c r="E10" s="15"/>
      <c r="F10" s="15"/>
      <c r="G10" s="15"/>
      <c r="H10" s="15"/>
      <c r="I10" s="15"/>
      <c r="J10" s="15"/>
      <c r="K10" s="15"/>
    </row>
    <row r="11" ht="14.25" spans="1:11">
      <c r="A11" s="11">
        <v>1</v>
      </c>
      <c r="B11" s="10"/>
      <c r="D11" s="15"/>
      <c r="E11" s="15">
        <v>4</v>
      </c>
      <c r="F11" s="15"/>
      <c r="G11" s="15"/>
      <c r="H11" s="15"/>
      <c r="I11" s="15"/>
      <c r="J11" s="15"/>
      <c r="K11" s="15"/>
    </row>
    <row r="12" ht="14.25" spans="1:11">
      <c r="A12" s="14">
        <v>1</v>
      </c>
      <c r="B12" s="10"/>
      <c r="D12" s="15"/>
      <c r="E12" s="15"/>
      <c r="F12" s="15">
        <v>4</v>
      </c>
      <c r="G12" s="15"/>
      <c r="H12" s="15"/>
      <c r="I12" s="15"/>
      <c r="J12" s="15"/>
      <c r="K12" s="15"/>
    </row>
    <row r="13" ht="15" spans="1:11">
      <c r="A13" s="17">
        <v>2</v>
      </c>
      <c r="B13" s="10"/>
      <c r="D13" s="15"/>
      <c r="E13" s="15"/>
      <c r="F13" s="15"/>
      <c r="G13" s="15">
        <v>2</v>
      </c>
      <c r="H13" s="15"/>
      <c r="I13" s="15"/>
      <c r="J13" s="15"/>
      <c r="K13" s="15"/>
    </row>
    <row r="14" ht="14.25" spans="1:11">
      <c r="A14" s="14">
        <v>1</v>
      </c>
      <c r="B14" s="10"/>
      <c r="D14" s="15">
        <v>5</v>
      </c>
      <c r="E14" s="15"/>
      <c r="F14" s="15"/>
      <c r="G14" s="15"/>
      <c r="H14" s="15"/>
      <c r="I14" s="15"/>
      <c r="J14" s="15"/>
      <c r="K14" s="15"/>
    </row>
    <row r="15" ht="14.25" spans="1:11">
      <c r="A15" s="14">
        <v>1</v>
      </c>
      <c r="B15" s="10"/>
      <c r="D15" s="15"/>
      <c r="E15" s="15">
        <v>5</v>
      </c>
      <c r="F15" s="15"/>
      <c r="G15" s="15"/>
      <c r="H15" s="15"/>
      <c r="I15" s="15"/>
      <c r="J15" s="15"/>
      <c r="K15" s="15"/>
    </row>
    <row r="16" ht="15" spans="1:11">
      <c r="A16" s="17">
        <v>1</v>
      </c>
      <c r="B16" s="10"/>
      <c r="D16" s="15"/>
      <c r="E16" s="15">
        <v>3</v>
      </c>
      <c r="F16" s="15"/>
      <c r="G16" s="15"/>
      <c r="H16" s="15"/>
      <c r="I16" s="15"/>
      <c r="J16" s="15"/>
      <c r="K16" s="15"/>
    </row>
    <row r="17" ht="15" spans="1:11">
      <c r="A17" s="17">
        <v>1</v>
      </c>
      <c r="B17" s="10"/>
      <c r="D17" s="15"/>
      <c r="E17" s="15"/>
      <c r="F17" s="15">
        <v>4</v>
      </c>
      <c r="G17" s="15"/>
      <c r="H17" s="15"/>
      <c r="I17" s="15"/>
      <c r="J17" s="15"/>
      <c r="K17" s="15"/>
    </row>
    <row r="18" ht="14.25" spans="1:11">
      <c r="A18" s="14">
        <v>1</v>
      </c>
      <c r="B18" s="10"/>
      <c r="D18" s="15">
        <v>2</v>
      </c>
      <c r="E18" s="15"/>
      <c r="F18" s="15"/>
      <c r="G18" s="15"/>
      <c r="H18" s="15"/>
      <c r="I18" s="15"/>
      <c r="J18" s="15"/>
      <c r="K18" s="15"/>
    </row>
    <row r="19" ht="14.25" spans="1:11">
      <c r="A19" s="14">
        <v>1</v>
      </c>
      <c r="B19" s="10"/>
      <c r="D19" s="15"/>
      <c r="E19" s="15">
        <v>2</v>
      </c>
      <c r="F19" s="15"/>
      <c r="G19" s="15"/>
      <c r="H19" s="15"/>
      <c r="I19" s="15"/>
      <c r="J19" s="15"/>
      <c r="K19" s="15"/>
    </row>
    <row r="20" ht="14.25" spans="1:11">
      <c r="A20" s="14">
        <v>1</v>
      </c>
      <c r="B20" s="10"/>
      <c r="D20" s="15"/>
      <c r="E20" s="15"/>
      <c r="F20" s="15">
        <v>2</v>
      </c>
      <c r="G20" s="15"/>
      <c r="H20" s="15"/>
      <c r="I20" s="15"/>
      <c r="J20" s="15"/>
      <c r="K20" s="15"/>
    </row>
    <row r="21" ht="14.25" spans="1:11">
      <c r="A21" s="14">
        <v>1</v>
      </c>
      <c r="B21" s="10"/>
      <c r="D21" s="15"/>
      <c r="E21" s="15"/>
      <c r="F21" s="15"/>
      <c r="G21" s="15">
        <v>2</v>
      </c>
      <c r="H21" s="15"/>
      <c r="I21" s="15"/>
      <c r="J21" s="15"/>
      <c r="K21" s="15"/>
    </row>
    <row r="22" ht="15" spans="1:11">
      <c r="A22" s="17">
        <v>1</v>
      </c>
      <c r="B22" s="10"/>
      <c r="D22" s="15" t="s">
        <v>69</v>
      </c>
      <c r="E22" s="15"/>
      <c r="F22" s="15"/>
      <c r="G22" s="15"/>
      <c r="H22" s="15"/>
      <c r="I22" s="15"/>
      <c r="J22" s="15"/>
      <c r="K22" s="15"/>
    </row>
    <row r="23" ht="14.25" spans="1:11">
      <c r="A23" s="11">
        <v>1</v>
      </c>
      <c r="B23" s="10"/>
      <c r="D23" s="15" t="s">
        <v>73</v>
      </c>
      <c r="E23" s="15"/>
      <c r="F23" s="15"/>
      <c r="G23" s="15"/>
      <c r="H23" s="15"/>
      <c r="I23" s="15"/>
      <c r="J23" s="15"/>
      <c r="K23" s="15"/>
    </row>
    <row r="24" ht="14.25" spans="1:11">
      <c r="A24" s="11">
        <v>1</v>
      </c>
      <c r="B24" s="10"/>
      <c r="D24" s="15"/>
      <c r="E24" s="15">
        <v>2</v>
      </c>
      <c r="F24" s="15"/>
      <c r="G24" s="15"/>
      <c r="H24" s="15"/>
      <c r="I24" s="15"/>
      <c r="J24" s="15"/>
      <c r="K24" s="15"/>
    </row>
    <row r="25" ht="14.25" spans="1:20">
      <c r="A25" s="14">
        <v>1</v>
      </c>
      <c r="B25" s="10"/>
      <c r="D25" s="15">
        <f>SUM(D4:D24)+7</f>
        <v>21</v>
      </c>
      <c r="E25" s="15">
        <f t="shared" ref="E25:K25" si="0">SUM(E4:E24)</f>
        <v>20</v>
      </c>
      <c r="F25" s="15">
        <f t="shared" si="0"/>
        <v>13</v>
      </c>
      <c r="G25" s="15">
        <f t="shared" si="0"/>
        <v>6</v>
      </c>
      <c r="H25" s="15">
        <f t="shared" si="0"/>
        <v>0</v>
      </c>
      <c r="I25" s="15">
        <f t="shared" si="0"/>
        <v>0</v>
      </c>
      <c r="J25" s="15">
        <f t="shared" si="0"/>
        <v>0</v>
      </c>
      <c r="K25" s="15">
        <f t="shared" si="0"/>
        <v>0</v>
      </c>
      <c r="M25">
        <v>21</v>
      </c>
      <c r="N25">
        <v>20</v>
      </c>
      <c r="O25">
        <v>13</v>
      </c>
      <c r="P25">
        <v>6</v>
      </c>
      <c r="Q25">
        <v>0</v>
      </c>
      <c r="R25">
        <v>0</v>
      </c>
      <c r="S25">
        <v>0</v>
      </c>
      <c r="T25">
        <v>0</v>
      </c>
    </row>
    <row r="26" ht="14.25" spans="1:11">
      <c r="A26" s="14">
        <v>1</v>
      </c>
      <c r="B26" s="10"/>
      <c r="D26" s="18" t="s">
        <v>170</v>
      </c>
      <c r="E26" s="18"/>
      <c r="F26" s="18"/>
      <c r="G26" s="18"/>
      <c r="H26" s="18"/>
      <c r="I26" s="18"/>
      <c r="J26" s="18"/>
      <c r="K26" s="18"/>
    </row>
    <row r="27" ht="14.25" spans="1:11">
      <c r="A27" s="14">
        <v>1</v>
      </c>
      <c r="B27" s="10"/>
      <c r="D27" s="18" t="s">
        <v>170</v>
      </c>
      <c r="E27" s="18"/>
      <c r="F27" s="18"/>
      <c r="G27" s="18"/>
      <c r="H27" s="18"/>
      <c r="I27" s="18"/>
      <c r="J27" s="18"/>
      <c r="K27" s="18"/>
    </row>
    <row r="28" ht="15" spans="1:11">
      <c r="A28" s="17">
        <v>2</v>
      </c>
      <c r="B28" s="10"/>
      <c r="D28" s="18" t="s">
        <v>170</v>
      </c>
      <c r="E28" s="18"/>
      <c r="F28" s="18"/>
      <c r="G28" s="18"/>
      <c r="H28" s="18"/>
      <c r="I28" s="18"/>
      <c r="J28" s="18"/>
      <c r="K28" s="18"/>
    </row>
    <row r="29" ht="14.25" spans="1:11">
      <c r="A29" s="14">
        <v>1</v>
      </c>
      <c r="B29" s="10"/>
      <c r="D29" s="18" t="s">
        <v>170</v>
      </c>
      <c r="E29" s="18"/>
      <c r="F29" s="18"/>
      <c r="G29" s="18"/>
      <c r="H29" s="18"/>
      <c r="I29" s="18"/>
      <c r="J29" s="18"/>
      <c r="K29" s="18"/>
    </row>
    <row r="30" ht="14.25" spans="1:11">
      <c r="A30" s="14">
        <v>1</v>
      </c>
      <c r="B30" s="10"/>
      <c r="D30" s="18" t="s">
        <v>170</v>
      </c>
      <c r="E30" s="18"/>
      <c r="F30" s="18"/>
      <c r="G30" s="18"/>
      <c r="H30" s="18"/>
      <c r="I30" s="18"/>
      <c r="J30" s="18"/>
      <c r="K30" s="18"/>
    </row>
    <row r="31" ht="15" spans="1:11">
      <c r="A31" s="17">
        <v>2</v>
      </c>
      <c r="B31" s="10"/>
      <c r="D31" s="18" t="s">
        <v>170</v>
      </c>
      <c r="E31" s="18"/>
      <c r="F31" s="18"/>
      <c r="G31" s="18"/>
      <c r="H31" s="18"/>
      <c r="I31" s="18"/>
      <c r="J31" s="18"/>
      <c r="K31" s="18"/>
    </row>
    <row r="32" ht="14.25" spans="1:11">
      <c r="A32" s="14">
        <v>1</v>
      </c>
      <c r="B32" s="10"/>
      <c r="D32" s="18" t="s">
        <v>170</v>
      </c>
      <c r="E32" s="18"/>
      <c r="F32" s="18"/>
      <c r="G32" s="18"/>
      <c r="H32" s="18"/>
      <c r="I32" s="18"/>
      <c r="J32" s="18"/>
      <c r="K32" s="18"/>
    </row>
    <row r="33" ht="14.25" spans="1:11">
      <c r="A33" s="14">
        <v>1</v>
      </c>
      <c r="B33" s="10"/>
      <c r="D33" s="19" t="s">
        <v>171</v>
      </c>
      <c r="E33" s="19"/>
      <c r="F33" s="19"/>
      <c r="G33" s="19"/>
      <c r="H33" s="19"/>
      <c r="I33" s="19"/>
      <c r="J33" s="19"/>
      <c r="K33" s="19"/>
    </row>
    <row r="34" ht="14.25" spans="1:11">
      <c r="A34" s="14">
        <v>1</v>
      </c>
      <c r="B34" s="10"/>
      <c r="D34" s="13"/>
      <c r="E34" s="13"/>
      <c r="F34" s="13"/>
      <c r="G34" s="13"/>
      <c r="H34" s="13"/>
      <c r="I34" s="13"/>
      <c r="J34" s="13"/>
      <c r="K34" s="13"/>
    </row>
    <row r="35" spans="4:11">
      <c r="D35" s="6" t="s">
        <v>91</v>
      </c>
      <c r="E35" s="6"/>
      <c r="F35" s="6">
        <v>3</v>
      </c>
      <c r="G35" s="6" t="s">
        <v>91</v>
      </c>
      <c r="H35" s="6" t="s">
        <v>91</v>
      </c>
      <c r="I35" s="6" t="s">
        <v>91</v>
      </c>
      <c r="J35" s="6" t="s">
        <v>91</v>
      </c>
      <c r="K35" s="6" t="s">
        <v>91</v>
      </c>
    </row>
    <row r="36" spans="4:11">
      <c r="D36" s="6" t="s">
        <v>91</v>
      </c>
      <c r="E36" s="6" t="s">
        <v>91</v>
      </c>
      <c r="F36" s="6">
        <v>2</v>
      </c>
      <c r="G36" s="6" t="s">
        <v>91</v>
      </c>
      <c r="H36" s="6" t="s">
        <v>91</v>
      </c>
      <c r="I36" s="6" t="s">
        <v>91</v>
      </c>
      <c r="J36" s="6" t="s">
        <v>91</v>
      </c>
      <c r="K36" s="6" t="s">
        <v>91</v>
      </c>
    </row>
    <row r="37" spans="4:11">
      <c r="D37" s="6" t="s">
        <v>91</v>
      </c>
      <c r="E37" s="6" t="s">
        <v>91</v>
      </c>
      <c r="F37" s="6" t="s">
        <v>73</v>
      </c>
      <c r="G37" s="6"/>
      <c r="H37" s="6" t="s">
        <v>91</v>
      </c>
      <c r="I37" s="6" t="s">
        <v>91</v>
      </c>
      <c r="J37" s="6" t="s">
        <v>91</v>
      </c>
      <c r="K37" s="6" t="s">
        <v>91</v>
      </c>
    </row>
    <row r="38" spans="4:11">
      <c r="D38" s="6" t="s">
        <v>91</v>
      </c>
      <c r="E38" s="6" t="s">
        <v>91</v>
      </c>
      <c r="F38" s="6" t="s">
        <v>91</v>
      </c>
      <c r="G38" s="6" t="s">
        <v>114</v>
      </c>
      <c r="H38" s="6" t="s">
        <v>91</v>
      </c>
      <c r="I38" s="6" t="s">
        <v>91</v>
      </c>
      <c r="J38" s="6" t="s">
        <v>91</v>
      </c>
      <c r="K38" s="6" t="s">
        <v>91</v>
      </c>
    </row>
    <row r="39" spans="4:11">
      <c r="D39" s="6" t="s">
        <v>91</v>
      </c>
      <c r="E39" s="6"/>
      <c r="F39" s="6" t="s">
        <v>91</v>
      </c>
      <c r="G39" s="6">
        <v>3</v>
      </c>
      <c r="H39" s="6" t="s">
        <v>91</v>
      </c>
      <c r="I39" s="6" t="s">
        <v>91</v>
      </c>
      <c r="J39" s="6" t="s">
        <v>91</v>
      </c>
      <c r="K39" s="6" t="s">
        <v>92</v>
      </c>
    </row>
    <row r="40" spans="4:11">
      <c r="D40" s="6" t="s">
        <v>91</v>
      </c>
      <c r="E40" s="6" t="s">
        <v>91</v>
      </c>
      <c r="F40" s="6" t="s">
        <v>91</v>
      </c>
      <c r="G40" s="6">
        <v>3</v>
      </c>
      <c r="H40" s="6"/>
      <c r="I40" s="6" t="s">
        <v>91</v>
      </c>
      <c r="J40" s="6" t="s">
        <v>91</v>
      </c>
      <c r="K40" s="6"/>
    </row>
    <row r="41" spans="4:11">
      <c r="D41" s="6" t="s">
        <v>91</v>
      </c>
      <c r="E41" s="6" t="s">
        <v>91</v>
      </c>
      <c r="F41" s="6" t="s">
        <v>91</v>
      </c>
      <c r="G41" s="6" t="s">
        <v>91</v>
      </c>
      <c r="H41" s="6" t="s">
        <v>114</v>
      </c>
      <c r="I41" s="6" t="s">
        <v>91</v>
      </c>
      <c r="J41" s="6" t="s">
        <v>91</v>
      </c>
      <c r="K41" s="6" t="s">
        <v>91</v>
      </c>
    </row>
    <row r="42" spans="4:11">
      <c r="D42" s="6" t="s">
        <v>91</v>
      </c>
      <c r="E42" s="6" t="s">
        <v>91</v>
      </c>
      <c r="F42" s="6" t="s">
        <v>91</v>
      </c>
      <c r="G42" s="6" t="s">
        <v>91</v>
      </c>
      <c r="H42" s="6">
        <v>3</v>
      </c>
      <c r="I42" s="6" t="s">
        <v>91</v>
      </c>
      <c r="J42" s="6" t="s">
        <v>91</v>
      </c>
      <c r="K42" s="6" t="s">
        <v>91</v>
      </c>
    </row>
    <row r="43" spans="4:20">
      <c r="D43" s="13">
        <f>SUM(D35:D42)</f>
        <v>0</v>
      </c>
      <c r="E43" s="13">
        <f>SUM(E35:E42)</f>
        <v>0</v>
      </c>
      <c r="F43" s="13">
        <f>SUM(F35:F42)+3</f>
        <v>8</v>
      </c>
      <c r="G43" s="13">
        <f>SUM(G35:G42)+4</f>
        <v>10</v>
      </c>
      <c r="H43" s="13">
        <f>SUM(H35:H42)+4</f>
        <v>7</v>
      </c>
      <c r="I43" s="13">
        <f t="shared" ref="I43:K43" si="1">SUM(I35:I42)</f>
        <v>0</v>
      </c>
      <c r="J43" s="13">
        <f t="shared" si="1"/>
        <v>0</v>
      </c>
      <c r="K43" s="13">
        <f t="shared" si="1"/>
        <v>0</v>
      </c>
      <c r="M43">
        <v>0</v>
      </c>
      <c r="N43">
        <v>0</v>
      </c>
      <c r="O43">
        <v>8</v>
      </c>
      <c r="P43">
        <v>10</v>
      </c>
      <c r="Q43">
        <v>7</v>
      </c>
      <c r="R43">
        <v>0</v>
      </c>
      <c r="S43">
        <v>0</v>
      </c>
      <c r="T43">
        <v>0</v>
      </c>
    </row>
    <row r="44" spans="4:11">
      <c r="D44" s="13"/>
      <c r="E44" s="13" t="s">
        <v>73</v>
      </c>
      <c r="F44" s="13"/>
      <c r="G44" s="13"/>
      <c r="H44" s="13"/>
      <c r="I44" s="13"/>
      <c r="J44" s="13"/>
      <c r="K44" s="13"/>
    </row>
    <row r="45" spans="4:11">
      <c r="D45" s="13"/>
      <c r="E45" s="13"/>
      <c r="F45" s="13" t="s">
        <v>114</v>
      </c>
      <c r="G45" s="13"/>
      <c r="H45" s="13"/>
      <c r="I45" s="13"/>
      <c r="J45" s="13"/>
      <c r="K45" s="13"/>
    </row>
    <row r="46" spans="4:11">
      <c r="D46" s="20"/>
      <c r="E46" s="20"/>
      <c r="F46" s="20"/>
      <c r="G46" s="20" t="s">
        <v>73</v>
      </c>
      <c r="H46" s="13"/>
      <c r="I46" s="20"/>
      <c r="J46" s="20"/>
      <c r="K46" s="20"/>
    </row>
    <row r="47" spans="4:11">
      <c r="D47" s="21"/>
      <c r="E47" s="21"/>
      <c r="F47" s="21"/>
      <c r="G47" s="21"/>
      <c r="H47" s="13" t="s">
        <v>73</v>
      </c>
      <c r="I47" s="21"/>
      <c r="J47" s="21"/>
      <c r="K47" s="21"/>
    </row>
    <row r="48" spans="4:11">
      <c r="D48" s="20"/>
      <c r="E48" s="20"/>
      <c r="F48" s="20"/>
      <c r="G48" s="20"/>
      <c r="H48" s="13" t="s">
        <v>73</v>
      </c>
      <c r="I48" s="20"/>
      <c r="J48" s="20"/>
      <c r="K48" s="20"/>
    </row>
    <row r="49" spans="4:11">
      <c r="D49" s="20"/>
      <c r="E49" s="20"/>
      <c r="F49" s="20"/>
      <c r="G49" s="20"/>
      <c r="H49" s="20"/>
      <c r="I49" s="13" t="s">
        <v>73</v>
      </c>
      <c r="J49" s="20"/>
      <c r="K49" s="20"/>
    </row>
    <row r="50" spans="4:11">
      <c r="D50" s="20"/>
      <c r="E50" s="20"/>
      <c r="F50" s="20"/>
      <c r="G50" s="20"/>
      <c r="H50" s="20"/>
      <c r="I50" s="20" t="s">
        <v>73</v>
      </c>
      <c r="J50" s="20"/>
      <c r="K50" s="20"/>
    </row>
    <row r="51" spans="4:20">
      <c r="D51" s="20">
        <v>0</v>
      </c>
      <c r="E51" s="6">
        <v>3</v>
      </c>
      <c r="F51" s="6">
        <v>4</v>
      </c>
      <c r="G51" s="22">
        <v>3</v>
      </c>
      <c r="H51" s="6">
        <v>6</v>
      </c>
      <c r="I51" s="22">
        <v>6</v>
      </c>
      <c r="J51" s="3">
        <v>0</v>
      </c>
      <c r="K51" s="3">
        <v>0</v>
      </c>
      <c r="M51">
        <v>0</v>
      </c>
      <c r="N51">
        <v>3</v>
      </c>
      <c r="O51">
        <v>4</v>
      </c>
      <c r="P51">
        <v>3</v>
      </c>
      <c r="Q51">
        <v>6</v>
      </c>
      <c r="R51">
        <v>6</v>
      </c>
      <c r="S51">
        <v>0</v>
      </c>
      <c r="T51">
        <v>0</v>
      </c>
    </row>
    <row r="52" spans="4:11">
      <c r="D52" s="20"/>
      <c r="E52" s="20"/>
      <c r="F52" s="3"/>
      <c r="G52" s="6">
        <v>2</v>
      </c>
      <c r="H52" s="23"/>
      <c r="I52" s="6" t="s">
        <v>91</v>
      </c>
      <c r="J52" s="6"/>
      <c r="K52" s="3"/>
    </row>
    <row r="53" spans="4:11">
      <c r="D53" s="1"/>
      <c r="E53" s="1"/>
      <c r="F53" s="3"/>
      <c r="G53" s="6" t="s">
        <v>73</v>
      </c>
      <c r="H53" s="6"/>
      <c r="I53" s="6" t="s">
        <v>91</v>
      </c>
      <c r="J53" s="6" t="s">
        <v>91</v>
      </c>
      <c r="K53" s="3"/>
    </row>
    <row r="54" spans="4:11">
      <c r="D54" s="6" t="s">
        <v>91</v>
      </c>
      <c r="E54" s="6" t="s">
        <v>91</v>
      </c>
      <c r="F54" s="6" t="s">
        <v>91</v>
      </c>
      <c r="G54" s="6" t="s">
        <v>73</v>
      </c>
      <c r="H54" s="6" t="s">
        <v>91</v>
      </c>
      <c r="I54" s="25"/>
      <c r="J54" s="6"/>
      <c r="K54" s="6" t="s">
        <v>91</v>
      </c>
    </row>
    <row r="55" spans="4:11">
      <c r="D55" s="20"/>
      <c r="E55" s="20"/>
      <c r="F55" s="3"/>
      <c r="G55" s="23"/>
      <c r="H55" s="6">
        <v>2</v>
      </c>
      <c r="I55" s="6" t="s">
        <v>91</v>
      </c>
      <c r="J55" s="6" t="s">
        <v>91</v>
      </c>
      <c r="K55" s="3"/>
    </row>
    <row r="56" spans="4:11">
      <c r="D56" s="1"/>
      <c r="E56" s="1"/>
      <c r="F56" s="3"/>
      <c r="G56" s="6" t="s">
        <v>91</v>
      </c>
      <c r="H56" s="6" t="s">
        <v>73</v>
      </c>
      <c r="I56" s="6"/>
      <c r="J56" s="6"/>
      <c r="K56" s="3"/>
    </row>
    <row r="57" spans="4:11">
      <c r="D57" s="1"/>
      <c r="E57" s="1"/>
      <c r="F57" s="3"/>
      <c r="G57" s="6"/>
      <c r="H57" s="6" t="s">
        <v>69</v>
      </c>
      <c r="I57" s="26"/>
      <c r="J57" s="6"/>
      <c r="K57" s="3"/>
    </row>
    <row r="58" spans="4:11">
      <c r="D58" s="24"/>
      <c r="E58" s="24"/>
      <c r="F58" s="21"/>
      <c r="G58" s="22" t="s">
        <v>172</v>
      </c>
      <c r="H58" s="22"/>
      <c r="I58" s="6" t="s">
        <v>73</v>
      </c>
      <c r="J58" s="27"/>
      <c r="K58" s="21"/>
    </row>
    <row r="59" spans="4:11">
      <c r="D59" s="1"/>
      <c r="E59" s="1"/>
      <c r="F59" s="3"/>
      <c r="G59" s="6"/>
      <c r="H59" s="6"/>
      <c r="I59" s="6" t="s">
        <v>73</v>
      </c>
      <c r="J59" s="6"/>
      <c r="K59" s="3"/>
    </row>
    <row r="60" spans="4:11">
      <c r="D60" s="20"/>
      <c r="E60" s="20"/>
      <c r="F60" s="3"/>
      <c r="G60" s="6" t="s">
        <v>91</v>
      </c>
      <c r="H60" s="6" t="s">
        <v>91</v>
      </c>
      <c r="I60" s="6" t="s">
        <v>69</v>
      </c>
      <c r="J60" s="6" t="s">
        <v>91</v>
      </c>
      <c r="K60" s="3"/>
    </row>
    <row r="61" spans="4:11">
      <c r="D61" s="20"/>
      <c r="E61" s="20"/>
      <c r="F61" s="3"/>
      <c r="G61" s="6" t="s">
        <v>91</v>
      </c>
      <c r="H61" s="23"/>
      <c r="I61" s="6"/>
      <c r="J61" s="6" t="s">
        <v>73</v>
      </c>
      <c r="K61" s="3"/>
    </row>
    <row r="62" spans="4:11">
      <c r="D62" s="1"/>
      <c r="E62" s="1"/>
      <c r="F62" s="3"/>
      <c r="G62" s="6" t="s">
        <v>91</v>
      </c>
      <c r="H62" s="6" t="s">
        <v>91</v>
      </c>
      <c r="I62" s="6"/>
      <c r="J62" s="6" t="s">
        <v>73</v>
      </c>
      <c r="K62" s="3"/>
    </row>
    <row r="63" ht="15.75" spans="4:11">
      <c r="D63" s="20"/>
      <c r="E63" s="20"/>
      <c r="F63" s="3"/>
      <c r="G63" s="6" t="s">
        <v>91</v>
      </c>
      <c r="H63" s="6" t="s">
        <v>91</v>
      </c>
      <c r="I63" s="28"/>
      <c r="J63" s="6" t="s">
        <v>73</v>
      </c>
      <c r="K63" s="3"/>
    </row>
    <row r="64" spans="4:20">
      <c r="D64" s="3">
        <v>0</v>
      </c>
      <c r="E64" s="13">
        <v>0</v>
      </c>
      <c r="F64" s="13">
        <v>0</v>
      </c>
      <c r="G64" s="13">
        <v>8</v>
      </c>
      <c r="H64" s="13">
        <v>9</v>
      </c>
      <c r="I64" s="21">
        <v>10</v>
      </c>
      <c r="J64" s="21">
        <v>9</v>
      </c>
      <c r="K64" s="13">
        <v>0</v>
      </c>
      <c r="M64">
        <v>0</v>
      </c>
      <c r="N64">
        <v>0</v>
      </c>
      <c r="O64">
        <v>0</v>
      </c>
      <c r="P64">
        <v>8</v>
      </c>
      <c r="Q64">
        <v>9</v>
      </c>
      <c r="R64">
        <v>10</v>
      </c>
      <c r="S64">
        <v>9</v>
      </c>
      <c r="T64">
        <v>0</v>
      </c>
    </row>
    <row r="65" spans="4:11">
      <c r="D65"/>
      <c r="E65"/>
      <c r="F65"/>
      <c r="G65"/>
      <c r="H65"/>
      <c r="I65"/>
      <c r="J65"/>
      <c r="K65"/>
    </row>
    <row r="66" spans="4:11">
      <c r="D66" s="29">
        <f>D64</f>
        <v>0</v>
      </c>
      <c r="E66" s="29">
        <f t="shared" ref="E66:K66" si="2">E64</f>
        <v>0</v>
      </c>
      <c r="F66" s="29">
        <f t="shared" si="2"/>
        <v>0</v>
      </c>
      <c r="G66" s="29">
        <f t="shared" si="2"/>
        <v>8</v>
      </c>
      <c r="H66" s="29">
        <f t="shared" si="2"/>
        <v>9</v>
      </c>
      <c r="I66" s="29">
        <f t="shared" si="2"/>
        <v>10</v>
      </c>
      <c r="J66" s="29">
        <f t="shared" si="2"/>
        <v>9</v>
      </c>
      <c r="K66" s="29">
        <f t="shared" si="2"/>
        <v>0</v>
      </c>
    </row>
    <row r="67" spans="4:11">
      <c r="D67" s="29">
        <f t="shared" ref="D67:K67" si="3">D43+D51+D64</f>
        <v>0</v>
      </c>
      <c r="E67" s="29">
        <f t="shared" si="3"/>
        <v>3</v>
      </c>
      <c r="F67" s="29">
        <f t="shared" si="3"/>
        <v>12</v>
      </c>
      <c r="G67" s="29">
        <f t="shared" si="3"/>
        <v>21</v>
      </c>
      <c r="H67" s="29">
        <f t="shared" si="3"/>
        <v>22</v>
      </c>
      <c r="I67" s="29">
        <f t="shared" si="3"/>
        <v>16</v>
      </c>
      <c r="J67" s="29">
        <f t="shared" si="3"/>
        <v>9</v>
      </c>
      <c r="K67" s="29">
        <f t="shared" si="3"/>
        <v>0</v>
      </c>
    </row>
    <row r="68" spans="4:11">
      <c r="D68" s="29">
        <f t="shared" ref="D68:K68" si="4">D25+D43+D51</f>
        <v>21</v>
      </c>
      <c r="E68" s="29">
        <f t="shared" si="4"/>
        <v>23</v>
      </c>
      <c r="F68" s="29">
        <f t="shared" si="4"/>
        <v>25</v>
      </c>
      <c r="G68" s="29">
        <f t="shared" si="4"/>
        <v>19</v>
      </c>
      <c r="H68" s="29">
        <f t="shared" si="4"/>
        <v>13</v>
      </c>
      <c r="I68" s="29">
        <f t="shared" si="4"/>
        <v>6</v>
      </c>
      <c r="J68" s="29">
        <f t="shared" si="4"/>
        <v>0</v>
      </c>
      <c r="K68" s="29">
        <f t="shared" si="4"/>
        <v>0</v>
      </c>
    </row>
    <row r="69" spans="4:11">
      <c r="D69"/>
      <c r="E69"/>
      <c r="F69"/>
      <c r="G69"/>
      <c r="H69"/>
      <c r="I69"/>
      <c r="J69"/>
      <c r="K69"/>
    </row>
    <row r="70" spans="4:11">
      <c r="D70" s="20"/>
      <c r="E70" s="20"/>
      <c r="F70" s="20"/>
      <c r="G70" s="20"/>
      <c r="H70" s="20"/>
      <c r="I70" s="20"/>
      <c r="J70" s="20"/>
      <c r="K70" s="20"/>
    </row>
    <row r="71" spans="4:20">
      <c r="D71" s="30">
        <f t="shared" ref="D71:K71" si="5">D25+D34+D67+D70</f>
        <v>21</v>
      </c>
      <c r="E71" s="30">
        <f t="shared" si="5"/>
        <v>23</v>
      </c>
      <c r="F71" s="30">
        <f t="shared" si="5"/>
        <v>25</v>
      </c>
      <c r="G71" s="30">
        <f t="shared" si="5"/>
        <v>27</v>
      </c>
      <c r="H71" s="30">
        <f t="shared" si="5"/>
        <v>22</v>
      </c>
      <c r="I71" s="30">
        <f t="shared" si="5"/>
        <v>16</v>
      </c>
      <c r="J71" s="30">
        <f t="shared" si="5"/>
        <v>9</v>
      </c>
      <c r="K71" s="30">
        <f t="shared" si="5"/>
        <v>0</v>
      </c>
      <c r="M71" s="31">
        <f>SUM(M25:M64)</f>
        <v>21</v>
      </c>
      <c r="N71" s="31">
        <f t="shared" ref="N71:T71" si="6">SUM(N25:N64)</f>
        <v>23</v>
      </c>
      <c r="O71" s="31">
        <f t="shared" si="6"/>
        <v>25</v>
      </c>
      <c r="P71" s="31">
        <f t="shared" si="6"/>
        <v>27</v>
      </c>
      <c r="Q71" s="31">
        <f t="shared" si="6"/>
        <v>22</v>
      </c>
      <c r="R71" s="31">
        <f t="shared" si="6"/>
        <v>16</v>
      </c>
      <c r="S71" s="31">
        <f t="shared" si="6"/>
        <v>9</v>
      </c>
      <c r="T71" s="31">
        <f t="shared" si="6"/>
        <v>0</v>
      </c>
    </row>
  </sheetData>
  <mergeCells count="10">
    <mergeCell ref="D2:K2"/>
    <mergeCell ref="D26:K26"/>
    <mergeCell ref="D27:K27"/>
    <mergeCell ref="D28:K28"/>
    <mergeCell ref="D29:K29"/>
    <mergeCell ref="D30:K30"/>
    <mergeCell ref="D31:K31"/>
    <mergeCell ref="D32:K32"/>
    <mergeCell ref="D33:K33"/>
    <mergeCell ref="A7:A8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workbookViewId="0">
      <selection activeCell="A3" sqref="A3:B3"/>
    </sheetView>
  </sheetViews>
  <sheetFormatPr defaultColWidth="9" defaultRowHeight="13.5" outlineLevelRow="2"/>
  <sheetData>
    <row r="1" ht="93.75" spans="1:16">
      <c r="A1" s="1" t="s">
        <v>173</v>
      </c>
      <c r="B1" s="2" t="s">
        <v>174</v>
      </c>
      <c r="C1" s="3"/>
      <c r="D1" s="3"/>
      <c r="E1" s="3"/>
      <c r="F1" s="3"/>
      <c r="G1" s="3" t="s">
        <v>73</v>
      </c>
      <c r="H1" s="3"/>
      <c r="I1" s="3"/>
      <c r="J1" s="3"/>
      <c r="K1" s="3">
        <v>3</v>
      </c>
      <c r="L1" s="6">
        <f t="shared" ref="L1" si="0">K1*16</f>
        <v>48</v>
      </c>
      <c r="M1" s="6">
        <v>32</v>
      </c>
      <c r="N1" s="6">
        <v>16</v>
      </c>
      <c r="O1" s="6" t="s">
        <v>175</v>
      </c>
      <c r="P1" s="6" t="s">
        <v>25</v>
      </c>
    </row>
    <row r="3" ht="59.25" spans="1:16">
      <c r="A3" s="4" t="s">
        <v>148</v>
      </c>
      <c r="B3" s="5" t="s">
        <v>176</v>
      </c>
      <c r="C3" s="1"/>
      <c r="D3" s="1"/>
      <c r="E3" s="1"/>
      <c r="F3" s="1"/>
      <c r="G3" s="1"/>
      <c r="H3" s="1" t="s">
        <v>73</v>
      </c>
      <c r="I3" s="1"/>
      <c r="J3" s="1"/>
      <c r="K3" s="1">
        <v>3</v>
      </c>
      <c r="L3" s="6">
        <f t="shared" ref="L3" si="1">K3*16</f>
        <v>48</v>
      </c>
      <c r="M3" s="6">
        <v>32</v>
      </c>
      <c r="N3" s="6">
        <v>16</v>
      </c>
      <c r="O3" s="6" t="s">
        <v>175</v>
      </c>
      <c r="P3" s="7" t="s">
        <v>18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2021-05-16T11:18:00Z</cp:lastPrinted>
  <dcterms:modified xsi:type="dcterms:W3CDTF">2023-12-06T02:38:51Z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3B485A3E913A4E62BD25DFEBA1A1C111</vt:lpwstr>
  </property>
  <property fmtid="{D5CDD505-2E9C-101B-9397-08002B2CF9AE}" pid="3" name="KSOProductBuildVer">
    <vt:lpwstr>2052-11.8.2.11813</vt:lpwstr>
  </property>
</Properties>
</file>